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45" documentId="120_S{2AC9BD13-BADA-5192-A53E-5A8FF88502F6}" xr6:coauthVersionLast="47" xr6:coauthVersionMax="47" xr10:uidLastSave="{19344F4A-D89F-47FB-B3BB-4463F31BCDC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<sst xmlns="http://schemas.openxmlformats.org/spreadsheetml/2006/main" count="181533" uniqueCount="39145">
  <si>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</si>
  <si>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</si>
  <si>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</si>
  <si>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</si>
  <si>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</si>
  <si>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</si>
  <si>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</si>
  <si>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</si>
  <si>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</si>
  <si>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</si>
  <si>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</si>
  <si>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</si>
  <si>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</si>
  <si>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</si>
  <si>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</si>
  <si>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</si>
  <si>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</si>
  <si>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</si>
  <si>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</si>
  <si>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</si>
  <si>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</si>
  <si>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</si>
  <si>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</si>
  <si>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</si>
  <si>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</si>
  <si>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</si>
  <si>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</si>
  <si>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</si>
  <si>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</si>
  <si>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</si>
  <si>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</si>
  <si>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</si>
  <si>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</si>
  <si>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</si>
  <si>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</si>
  <si>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</si>
  <si>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</si>
  <si>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</si>
  <si>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</si>
  <si>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</si>
  <si>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</si>
  <si>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</si>
  <si>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</si>
  <si>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</si>
  <si>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</si>
  <si>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</si>
  <si>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</si>
  <si>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</si>
  <si>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</si>
  <si>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</si>
  <si>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</si>
  <si>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</si>
  <si>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</si>
  <si>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</si>
  <si>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</si>
  <si>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</si>
  <si>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</si>
  <si>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</si>
  <si>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</si>
  <si>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</si>
  <si>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</si>
  <si>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</si>
  <si>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</si>
  <si>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</si>
  <si>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</si>
  <si>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</si>
  <si>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</si>
  <si>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</si>
  <si>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</si>
  <si>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</si>
  <si>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</si>
  <si>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</si>
  <si>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</si>
  <si>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</si>
  <si>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</si>
  <si>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</si>
  <si>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</si>
  <si>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</si>
  <si>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</si>
  <si>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</si>
  <si>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</si>
  <si>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</si>
  <si>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</si>
  <si>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</si>
  <si>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</si>
  <si>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</si>
  <si>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</si>
  <si>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</si>
  <si>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</si>
  <si>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</si>
  <si>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</si>
  <si>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</si>
  <si>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</si>
  <si>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</si>
  <si>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</si>
  <si>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</si>
  <si>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</si>
  <si>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</si>
  <si>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</si>
  <si>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</si>
  <si>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</si>
  <si>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</si>
  <si>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</si>
  <si>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</si>
  <si>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</si>
  <si>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</si>
  <si>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</si>
  <si>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</si>
  <si>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</si>
  <si>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</si>
  <si>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</si>
  <si>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</si>
  <si>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</si>
  <si>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</si>
  <si>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</si>
  <si>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</si>
  <si>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</si>
  <si>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</si>
  <si>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</si>
  <si>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</si>
  <si>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</si>
  <si>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</si>
  <si>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</si>
  <si>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</si>
  <si>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</si>
  <si>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</si>
  <si>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</si>
  <si>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</si>
  <si>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</si>
  <si>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</si>
  <si>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</si>
  <si>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</si>
  <si>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</si>
  <si>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</si>
  <si>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</si>
  <si>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</si>
  <si>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</si>
  <si>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</si>
  <si>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</si>
  <si>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</si>
  <si>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</si>
  <si>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</si>
  <si>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</si>
  <si>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</si>
  <si>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</si>
  <si>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</si>
  <si>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</si>
  <si>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</si>
  <si>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</si>
  <si>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</si>
  <si>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</si>
  <si>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</si>
  <si>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</si>
  <si>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</si>
  <si>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</si>
  <si>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</si>
  <si>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</si>
  <si>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</si>
  <si>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</si>
  <si>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</si>
  <si>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</si>
  <si>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</si>
  <si>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</si>
  <si>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</si>
  <si>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</si>
  <si>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</si>
  <si>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</si>
  <si>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</si>
  <si>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</si>
  <si>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</si>
  <si>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</si>
  <si>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</si>
  <si>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</si>
  <si>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</si>
  <si>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</si>
  <si>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</si>
  <si>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</si>
  <si>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</si>
  <si>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</si>
  <si>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</si>
  <si>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</si>
  <si>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</si>
  <si>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</si>
  <si>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</si>
  <si>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</si>
  <si>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</si>
  <si>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</si>
  <si>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</si>
  <si>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</si>
  <si>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</si>
  <si>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</si>
  <si>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</si>
  <si>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</si>
  <si>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</si>
  <si>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</si>
  <si>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</si>
  <si>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</si>
  <si>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</si>
  <si>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</si>
  <si>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</si>
  <si>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</si>
  <si>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</si>
  <si>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</si>
  <si>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</si>
  <si>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</si>
  <si>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</si>
  <si>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</si>
  <si>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</si>
  <si>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</si>
  <si>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</si>
  <si>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</si>
  <si>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</si>
  <si>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</si>
  <si>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</si>
  <si>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</si>
  <si>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</si>
  <si>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</si>
  <si>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</si>
  <si>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</si>
  <si>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</si>
  <si>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</si>
  <si>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</si>
  <si>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</si>
  <si>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</si>
  <si>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</si>
  <si>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</si>
  <si>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</si>
  <si>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</si>
  <si>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</si>
  <si>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</si>
  <si>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</si>
  <si>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</si>
  <si>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</si>
  <si>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</si>
  <si>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</si>
  <si>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</si>
  <si>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</si>
  <si>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</si>
  <si>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</si>
  <si>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</si>
  <si>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</si>
  <si>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</si>
  <si>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</si>
  <si>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</si>
  <si>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</si>
  <si>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</si>
  <si>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</si>
  <si>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</si>
  <si>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</si>
  <si>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</si>
  <si>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</si>
  <si>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</si>
  <si>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</si>
  <si>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</si>
  <si>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</si>
  <si>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</si>
  <si>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</si>
  <si>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</si>
  <si>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</si>
  <si>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</si>
  <si>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</si>
  <si>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</si>
  <si>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</si>
  <si>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</si>
  <si>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</si>
  <si>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</si>
  <si>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</si>
  <si>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</si>
  <si>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</si>
  <si>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</si>
  <si>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</si>
  <si>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</si>
  <si>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</si>
  <si>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</si>
  <si>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</si>
  <si>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</si>
  <si>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</si>
  <si>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</si>
  <si>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</si>
  <si>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</si>
  <si>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</si>
  <si>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</si>
  <si>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</si>
  <si>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</si>
  <si>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</si>
  <si>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</si>
  <si>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</si>
  <si>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</si>
  <si>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</si>
  <si>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</si>
  <si>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</si>
  <si>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</si>
  <si>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</si>
  <si>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</si>
  <si>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</si>
  <si>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</si>
  <si>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</si>
  <si>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</si>
  <si>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</si>
  <si>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</si>
  <si>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</si>
  <si>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</si>
  <si>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</si>
  <si>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</si>
  <si>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</si>
  <si>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</si>
  <si>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</si>
  <si>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</si>
  <si>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</si>
  <si>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</si>
  <si>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</si>
  <si>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</si>
  <si>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</si>
  <si>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</si>
  <si>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</si>
  <si>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</si>
  <si>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</si>
  <si>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</si>
  <si>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</si>
  <si>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</si>
  <si>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</si>
  <si>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</si>
  <si>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</si>
  <si>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</si>
  <si>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</si>
  <si>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</si>
  <si>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</si>
  <si>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</si>
  <si>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</si>
  <si>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</si>
  <si>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</si>
  <si>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</si>
  <si>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</si>
  <si>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</si>
  <si>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</si>
  <si>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</si>
  <si>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</si>
  <si>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</si>
  <si>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</si>
  <si>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</si>
  <si>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</si>
  <si>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</si>
  <si>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</si>
  <si>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</si>
  <si>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</si>
  <si>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</si>
  <si>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</si>
  <si>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</si>
  <si>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</si>
  <si>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</si>
  <si>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</si>
  <si>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</si>
  <si>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</si>
  <si>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</si>
  <si>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</si>
  <si>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</si>
  <si>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</si>
  <si>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</si>
  <si>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</si>
  <si>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</si>
  <si>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</si>
  <si>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</si>
  <si>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</si>
  <si>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</si>
  <si>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</si>
  <si>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</si>
  <si>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</si>
  <si>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</si>
  <si>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</si>
  <si>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</si>
  <si>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</si>
  <si>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</si>
  <si>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</si>
  <si>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</si>
  <si>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</si>
  <si>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</si>
  <si>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</si>
  <si>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</si>
  <si>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</si>
  <si>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</si>
  <si>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</si>
  <si>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</si>
  <si>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</si>
  <si>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</si>
  <si>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</si>
  <si>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</si>
  <si>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</si>
  <si>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</si>
  <si>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</si>
  <si>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</si>
  <si>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</si>
  <si>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</si>
  <si>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</si>
  <si>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</si>
  <si>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</si>
  <si>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</si>
  <si>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</si>
  <si>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</si>
  <si>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</si>
  <si>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</si>
  <si>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</si>
  <si>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</si>
  <si>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</si>
  <si>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</si>
  <si>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</si>
  <si>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</si>
  <si>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</si>
  <si>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</si>
  <si>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</si>
  <si>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</si>
  <si>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</si>
  <si>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</si>
  <si>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</si>
  <si>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</si>
  <si>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</si>
  <si>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</si>
  <si>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</si>
  <si>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</si>
  <si>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</si>
  <si>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</si>
  <si>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</si>
  <si>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</si>
  <si>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</si>
  <si>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</si>
  <si>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</si>
  <si>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</si>
  <si>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</si>
  <si>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</si>
  <si>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</si>
  <si>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</si>
  <si>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</si>
  <si>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</si>
  <si>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</si>
  <si>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</si>
  <si>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</si>
  <si>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</si>
  <si>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</si>
  <si>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</si>
  <si>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</si>
  <si>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</si>
  <si>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</si>
  <si>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</si>
  <si>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</si>
  <si>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</si>
  <si>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</si>
  <si>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</si>
  <si>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</si>
  <si>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</si>
  <si>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</si>
  <si>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</si>
  <si>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</si>
  <si>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</si>
  <si>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</si>
  <si>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</si>
  <si>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</si>
  <si>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</si>
  <si>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</si>
  <si>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</si>
  <si>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</si>
  <si>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</si>
  <si>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</si>
  <si>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</si>
  <si>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</si>
  <si>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</si>
  <si>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</si>
  <si>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</si>
  <si>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</si>
  <si>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</si>
  <si>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</si>
  <si>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</si>
  <si>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</si>
  <si>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</si>
  <si>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</si>
  <si>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</si>
  <si>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</si>
  <si>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</si>
  <si>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</si>
  <si>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</si>
  <si>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</si>
  <si>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</si>
  <si>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</si>
  <si>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</si>
  <si>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</si>
  <si>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</si>
  <si>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</si>
  <si>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</si>
  <si>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</si>
  <si>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</si>
  <si>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</si>
  <si>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</si>
  <si>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</si>
  <si>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</si>
  <si>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</si>
  <si>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</si>
  <si>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</si>
  <si>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</si>
  <si>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</si>
  <si>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</si>
  <si>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</si>
  <si>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</si>
  <si>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</si>
  <si>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</si>
  <si>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</si>
  <si>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</si>
  <si>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</si>
  <si>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</si>
  <si>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</si>
  <si>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</si>
  <si>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</si>
  <si>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</si>
  <si>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</si>
  <si>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</si>
  <si>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</si>
  <si>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</si>
  <si>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</si>
  <si>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</si>
  <si>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</si>
  <si>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</si>
  <si>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</si>
  <si>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</si>
  <si>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</si>
  <si>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</si>
  <si>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</si>
  <si>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</si>
  <si>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</si>
  <si>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</si>
  <si>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</si>
  <si>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</si>
  <si>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</si>
  <si>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</si>
  <si>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</si>
  <si>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</si>
  <si>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</si>
  <si>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</si>
  <si>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</si>
  <si>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</si>
  <si>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</si>
  <si>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</si>
  <si>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</si>
  <si>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</si>
  <si>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</si>
  <si>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</si>
  <si>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</si>
  <si>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</si>
  <si>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</si>
  <si>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</si>
  <si>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</si>
  <si>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</si>
  <si>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</si>
  <si>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</si>
  <si>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</si>
  <si>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</si>
  <si>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</si>
  <si>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</si>
  <si>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</si>
  <si>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</si>
  <si>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</si>
  <si>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</si>
  <si>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</si>
  <si>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</si>
  <si>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</si>
  <si>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</si>
  <si>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</si>
  <si>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</si>
  <si>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</si>
  <si>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</si>
  <si>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</si>
  <si>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</si>
  <si>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</si>
  <si>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</si>
  <si>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</si>
  <si>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</si>
  <si>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</si>
  <si>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</si>
  <si>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</si>
  <si>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</si>
  <si>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</si>
  <si>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</si>
  <si>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</si>
  <si>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</si>
  <si>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</si>
  <si>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</si>
  <si>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</si>
  <si>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</si>
  <si>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</si>
  <si>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</si>
  <si>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</si>
  <si>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</si>
  <si>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</si>
  <si>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</si>
  <si>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</si>
  <si>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</si>
  <si>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</si>
  <si>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</si>
  <si>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</si>
  <si>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</si>
  <si>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</si>
  <si>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</si>
  <si>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</si>
  <si>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</si>
  <si>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</si>
  <si>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</si>
  <si>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</si>
  <si>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</si>
  <si>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</si>
  <si>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</si>
  <si>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</si>
  <si>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</si>
  <si>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</si>
  <si>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</si>
  <si>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</si>
  <si>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</si>
  <si>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</si>
  <si>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</si>
  <si>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</si>
  <si>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</si>
  <si>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</si>
  <si>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</si>
  <si>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</si>
  <si>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</si>
  <si>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</si>
  <si>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</si>
  <si>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</si>
  <si>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</si>
  <si>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</si>
  <si>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</si>
  <si>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</si>
  <si>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</si>
  <si>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</si>
  <si>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</si>
  <si>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</si>
  <si>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</si>
  <si>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</si>
  <si>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</si>
  <si>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</si>
  <si>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</si>
  <si>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</si>
  <si>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</si>
  <si>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</si>
  <si>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</si>
  <si>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</si>
  <si>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</si>
  <si>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</si>
  <si>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</si>
  <si>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</si>
  <si>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</si>
  <si>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</si>
  <si>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</si>
  <si>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</si>
  <si>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</si>
  <si>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</si>
  <si>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</si>
  <si>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</si>
  <si>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</si>
  <si>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</si>
  <si>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</si>
  <si>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</si>
  <si>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</si>
  <si>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</si>
  <si>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</si>
  <si>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</si>
  <si>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</si>
  <si>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</si>
  <si>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</si>
  <si>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</si>
  <si>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</si>
  <si>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</si>
  <si>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</si>
  <si>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</si>
  <si>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</si>
  <si>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</si>
  <si>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</si>
  <si>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</si>
  <si>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</si>
  <si>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</si>
  <si>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</si>
  <si>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</si>
  <si>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</si>
  <si>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</si>
  <si>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</si>
  <si>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</si>
  <si>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</si>
  <si>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</si>
  <si>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</si>
  <si>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</si>
  <si>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</si>
  <si>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</si>
  <si>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</si>
  <si>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</si>
  <si>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</si>
  <si>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</si>
  <si>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</si>
  <si>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</si>
  <si>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</si>
  <si>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</si>
  <si>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</si>
  <si>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</si>
  <si>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</si>
  <si>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</si>
  <si>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</si>
  <si>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</si>
  <si>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</si>
  <si>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</si>
  <si>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</si>
  <si>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</si>
  <si>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</si>
  <si>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</si>
  <si>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</si>
  <si>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</si>
  <si>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</si>
  <si>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</si>
  <si>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</si>
  <si>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</si>
  <si>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</si>
  <si>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</si>
  <si>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</si>
  <si>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</si>
  <si>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</si>
  <si>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</si>
  <si>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</si>
  <si>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</si>
  <si>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</si>
  <si>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</si>
  <si>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</si>
  <si>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</si>
  <si>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</si>
  <si>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</si>
  <si>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</si>
  <si>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</si>
  <si>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</si>
  <si>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</si>
  <si>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</si>
  <si>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</si>
  <si>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</si>
  <si>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</si>
  <si>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</si>
  <si>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</si>
  <si>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</si>
  <si>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</si>
  <si>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</si>
  <si>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</si>
  <si>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</si>
  <si>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</si>
  <si>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</si>
  <si>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</si>
  <si>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</si>
  <si>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</si>
  <si>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</si>
  <si>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</si>
  <si>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</si>
  <si>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</si>
  <si>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</si>
  <si>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</si>
  <si>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</si>
  <si>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</si>
  <si>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</si>
  <si>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</si>
  <si>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</si>
  <si>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</si>
  <si>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</si>
  <si>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</si>
  <si>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</si>
  <si>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</si>
  <si>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</si>
  <si>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</si>
  <si>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</si>
  <si>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</si>
  <si>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</si>
  <si>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</si>
  <si>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</si>
  <si>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</si>
  <si>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</si>
  <si>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</si>
  <si>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</si>
  <si>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</si>
  <si>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</si>
  <si>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</si>
  <si>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</si>
  <si>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</si>
  <si>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</si>
  <si>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</si>
  <si>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</si>
  <si>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</si>
  <si>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</si>
  <si>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</si>
  <si>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</si>
  <si>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</si>
  <si>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</si>
  <si>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</si>
  <si>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</si>
  <si>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</si>
  <si>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</si>
  <si>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</si>
  <si>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</si>
  <si>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</si>
  <si>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</si>
  <si>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</si>
  <si>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</si>
  <si>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</si>
  <si>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</si>
  <si>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</si>
  <si>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</si>
  <si>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</si>
  <si>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</si>
  <si>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</si>
  <si>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</si>
  <si>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</si>
  <si>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</si>
  <si>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</si>
  <si>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</si>
  <si>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</si>
  <si>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</si>
  <si>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</si>
  <si>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</si>
  <si>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</si>
  <si>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</si>
  <si>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</si>
  <si>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</si>
  <si>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</si>
  <si>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</si>
  <si>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</si>
  <si>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</si>
  <si>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</si>
  <si>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</si>
  <si>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</si>
  <si>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</si>
  <si>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</si>
  <si>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</si>
  <si>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</si>
  <si>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</si>
  <si>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</si>
  <si>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</si>
  <si>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</si>
  <si>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</si>
  <si>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</si>
  <si>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</si>
  <si>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</si>
  <si>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</si>
  <si>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</si>
  <si>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</si>
  <si>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</si>
  <si>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</si>
  <si>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</si>
  <si>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</si>
  <si>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</si>
  <si>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</si>
  <si>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</si>
  <si>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</si>
  <si>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</si>
  <si>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</si>
  <si>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</si>
  <si>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</si>
  <si>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</si>
  <si>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</si>
  <si>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</si>
  <si>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</si>
  <si>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</si>
  <si>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</si>
  <si>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</si>
  <si>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</si>
  <si>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</si>
  <si>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</si>
  <si>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</si>
  <si>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</si>
  <si>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</si>
  <si>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</si>
  <si>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</si>
  <si>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</si>
  <si>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</si>
  <si>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</si>
  <si>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</si>
  <si>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</si>
  <si>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</si>
  <si>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</si>
  <si>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</si>
  <si>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</si>
  <si>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</si>
  <si>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</si>
  <si>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</si>
  <si>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</si>
  <si>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</si>
  <si>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</si>
  <si>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</si>
  <si>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</si>
  <si>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</si>
  <si>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</si>
  <si>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</si>
  <si>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</si>
  <si>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</si>
  <si>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</si>
  <si>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</si>
  <si>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</si>
  <si>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</si>
  <si>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</si>
  <si>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</si>
  <si>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</si>
  <si>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</si>
  <si>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</si>
  <si>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</si>
  <si>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</si>
  <si>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</si>
  <si>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</si>
  <si>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</si>
  <si>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</si>
  <si>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</si>
  <si>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</si>
  <si>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</si>
  <si>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</si>
  <si>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</si>
  <si>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</si>
  <si>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</si>
  <si>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</si>
  <si>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</si>
  <si>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</si>
  <si>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</si>
  <si>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</si>
  <si>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</si>
  <si>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</si>
  <si>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</si>
  <si>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</si>
  <si>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</si>
  <si>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</si>
  <si>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</si>
  <si>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</si>
  <si>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</si>
  <si>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</si>
  <si>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</si>
  <si>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</si>
  <si>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</si>
  <si>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</si>
  <si>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</si>
  <si>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</si>
  <si>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</si>
  <si>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</si>
  <si>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</si>
  <si>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</si>
  <si>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</si>
  <si>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</si>
  <si>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</si>
  <si>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</si>
  <si>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</si>
  <si>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</si>
  <si>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</si>
  <si>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</si>
  <si>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</si>
  <si>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</si>
  <si>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</si>
  <si>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</si>
  <si>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</si>
  <si>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</si>
  <si>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</si>
  <si>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</si>
  <si>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</si>
  <si>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</si>
  <si>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</si>
  <si>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</si>
  <si>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</si>
  <si>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</si>
  <si>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</si>
  <si>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</si>
  <si>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</si>
  <si>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</si>
  <si>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</si>
  <si>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</si>
  <si>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</si>
  <si>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</si>
  <si>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</si>
  <si>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</si>
  <si>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</si>
  <si>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</si>
  <si>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</si>
  <si>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</si>
  <si>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</si>
  <si>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</si>
  <si>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</si>
  <si>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</si>
  <si>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</si>
  <si>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</si>
  <si>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</si>
  <si>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</si>
  <si>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</si>
  <si>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</si>
  <si>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</si>
  <si>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</si>
  <si>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</si>
  <si>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</si>
  <si>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</si>
  <si>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</si>
  <si>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</si>
  <si>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</si>
  <si>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</si>
  <si>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</si>
  <si>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</si>
  <si>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</si>
  <si>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</si>
  <si>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</si>
  <si>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</si>
  <si>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</si>
  <si>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</si>
  <si>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</si>
  <si>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</si>
  <si>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</si>
  <si>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</si>
  <si>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</si>
  <si>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</si>
  <si>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</si>
  <si>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</si>
  <si>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</si>
  <si>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</si>
  <si>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</si>
  <si>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</si>
  <si>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</si>
  <si>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</si>
  <si>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</si>
  <si>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</si>
  <si>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</si>
  <si>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</si>
  <si>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</si>
  <si>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</si>
  <si>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</si>
  <si>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</si>
  <si>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</si>
  <si>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</si>
  <si>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</si>
  <si>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</si>
  <si>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</si>
  <si>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</si>
  <si>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</si>
  <si>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</si>
  <si>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</si>
  <si>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</si>
  <si>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</si>
  <si>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</si>
  <si>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</si>
  <si>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</si>
  <si>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</si>
  <si>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</si>
  <si>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</si>
  <si>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</si>
  <si>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</si>
  <si>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</si>
  <si>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</si>
  <si>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</si>
  <si>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</si>
  <si>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</si>
  <si>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</si>
  <si>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</si>
  <si>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</si>
  <si>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</si>
  <si>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</si>
  <si>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</si>
  <si>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</si>
  <si>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</si>
  <si>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</si>
  <si>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</si>
  <si>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</si>
  <si>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</si>
  <si>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</si>
  <si>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</si>
  <si>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</si>
  <si>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</si>
  <si>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</si>
  <si>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</si>
  <si>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</si>
  <si>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</si>
  <si>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</si>
  <si>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</si>
  <si>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</si>
  <si>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</si>
  <si>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</si>
  <si>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</si>
  <si>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</si>
  <si>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</si>
  <si>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</si>
  <si>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</si>
  <si>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</si>
  <si>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</si>
  <si>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</si>
  <si>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</si>
  <si>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</si>
  <si>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</si>
  <si>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</si>
  <si>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</si>
  <si>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</si>
  <si>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</si>
  <si>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</si>
  <si>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</si>
  <si>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</si>
  <si>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</si>
  <si>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</si>
  <si>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</si>
  <si>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</si>
  <si>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</si>
  <si>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</si>
  <si>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</si>
  <si>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</si>
  <si>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</si>
  <si>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</si>
  <si>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</si>
  <si>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</si>
  <si>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</si>
  <si>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</si>
  <si>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</si>
  <si>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</si>
  <si>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</si>
  <si>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</si>
  <si>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</si>
  <si>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</si>
  <si>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</si>
  <si>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</si>
  <si>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</si>
  <si>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</si>
  <si>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</si>
  <si>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</si>
  <si>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</si>
  <si>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</si>
  <si>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</si>
  <si>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</si>
  <si>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</si>
  <si>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</si>
  <si>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</si>
  <si>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</si>
  <si>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</si>
  <si>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</si>
  <si>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</si>
  <si>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</si>
  <si>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</si>
  <si>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</si>
  <si>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</si>
  <si>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</si>
  <si>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</si>
  <si>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</si>
  <si>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</si>
  <si>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</si>
  <si>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</si>
  <si>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</si>
  <si>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</si>
  <si>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</si>
  <si>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</si>
  <si>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</si>
  <si>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</si>
  <si>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</si>
  <si>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</si>
  <si>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</si>
  <si>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</si>
  <si>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</si>
  <si>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</si>
  <si>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</si>
  <si>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</si>
  <si>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</si>
  <si>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</si>
  <si>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</si>
  <si>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</si>
  <si>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</si>
  <si>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</si>
  <si>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</si>
  <si>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</si>
  <si>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</si>
  <si>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</si>
  <si>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</si>
  <si>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</si>
  <si>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</si>
  <si>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</si>
  <si>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</si>
  <si>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</si>
  <si>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</si>
  <si>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</si>
  <si>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</si>
  <si>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</si>
  <si>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</si>
  <si>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</si>
  <si>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</si>
  <si>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</si>
  <si>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</si>
  <si>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</si>
  <si>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</si>
  <si>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</si>
  <si>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</si>
  <si>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</si>
  <si>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</si>
  <si>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</si>
  <si>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</si>
  <si>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</si>
  <si>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</si>
  <si>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</si>
  <si>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</si>
  <si>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</si>
  <si>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</si>
  <si>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</si>
  <si>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</si>
  <si>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</si>
  <si>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</si>
  <si>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</si>
  <si>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</si>
  <si>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</si>
  <si>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</si>
  <si>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</si>
  <si>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</si>
  <si>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</si>
  <si>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</si>
  <si>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</si>
  <si>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</si>
  <si>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</si>
  <si>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</si>
  <si>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</si>
  <si>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</si>
  <si>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</si>
  <si>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</si>
  <si>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</si>
  <si>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</si>
  <si>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</si>
  <si>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</si>
  <si>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</si>
  <si>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</si>
  <si>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</si>
  <si>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</si>
  <si>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</si>
  <si>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</si>
  <si>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</si>
  <si>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</si>
  <si>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</si>
  <si>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</si>
  <si>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</si>
  <si>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</si>
  <si>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</si>
  <si>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</si>
  <si>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</si>
  <si>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</si>
  <si>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</si>
  <si>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</si>
  <si>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</si>
  <si>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</si>
  <si>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</si>
  <si>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</si>
  <si>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</si>
  <si>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</si>
  <si>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</si>
  <si>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</si>
  <si>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</si>
  <si>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</si>
  <si>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</si>
  <si>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</si>
  <si>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</si>
  <si>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</si>
  <si>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</si>
  <si>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</si>
  <si>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</si>
  <si>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</si>
  <si>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</si>
  <si>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</si>
  <si>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</si>
  <si>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</si>
  <si>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</si>
  <si>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</si>
  <si>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</si>
  <si>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</si>
  <si>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</si>
  <si>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</si>
  <si>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</si>
  <si>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</si>
  <si>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</si>
  <si>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</si>
  <si>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</si>
  <si>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</si>
  <si>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</si>
  <si>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</si>
  <si>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</si>
  <si>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</si>
  <si>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</si>
  <si>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</si>
  <si>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</si>
  <si>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</si>
  <si>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</si>
  <si>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</si>
  <si>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</si>
  <si>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</si>
  <si>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</si>
  <si>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</si>
  <si>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</si>
  <si>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</si>
  <si>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</si>
  <si>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</si>
  <si>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</si>
  <si>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</si>
  <si>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</si>
  <si>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</si>
  <si>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</si>
  <si>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</si>
  <si>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</si>
  <si>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</si>
  <si>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</si>
  <si>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</si>
  <si>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</si>
  <si>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</si>
  <si>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</si>
  <si>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</si>
  <si>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</si>
  <si>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</si>
  <si>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</si>
  <si>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</si>
  <si>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</si>
  <si>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</si>
  <si>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</si>
  <si>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</si>
  <si>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</si>
  <si>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</si>
  <si>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</si>
  <si>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</si>
  <si>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</si>
  <si>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</si>
  <si>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</si>
  <si>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</si>
  <si>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</si>
  <si>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</si>
  <si>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</si>
  <si>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</si>
  <si>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</si>
  <si>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</si>
  <si>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</si>
  <si>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</si>
  <si>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</si>
  <si>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</si>
  <si>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</si>
  <si>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</si>
  <si>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</si>
  <si>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</si>
  <si>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</si>
  <si>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</si>
  <si>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</si>
  <si>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</si>
  <si>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</si>
  <si>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</si>
  <si>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</si>
  <si>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</si>
  <si>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</si>
  <si>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</si>
  <si>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</si>
  <si>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</si>
  <si>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</si>
  <si>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</si>
  <si>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</si>
  <si>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</si>
  <si>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</si>
  <si>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</si>
  <si>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</si>
  <si>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</si>
  <si>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</si>
  <si>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</si>
  <si>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</si>
  <si>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</si>
  <si>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</si>
  <si>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</si>
  <si>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</si>
  <si>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</si>
  <si>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</si>
  <si>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</si>
  <si>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</si>
  <si>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</si>
  <si>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</si>
  <si>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</si>
  <si>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</si>
  <si>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</si>
  <si>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</si>
  <si>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</si>
  <si>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</si>
  <si>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</si>
  <si>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</si>
  <si>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</si>
  <si>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</si>
  <si>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</si>
  <si>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</si>
  <si>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</si>
  <si>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</si>
  <si>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</si>
  <si>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</si>
  <si>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</si>
  <si>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</si>
  <si>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</si>
  <si>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</si>
  <si>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</si>
  <si>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</si>
  <si>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</si>
  <si>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</si>
  <si>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</si>
  <si>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</si>
  <si>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</si>
  <si>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</si>
  <si>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</si>
  <si>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</si>
  <si>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</si>
  <si>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</si>
  <si>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</si>
  <si>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</si>
  <si>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</si>
  <si>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</si>
  <si>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</si>
  <si>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</si>
  <si>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</si>
  <si>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</si>
  <si>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</si>
  <si>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</si>
  <si>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</si>
  <si>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</si>
  <si>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</si>
  <si>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</si>
  <si>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</si>
  <si>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</si>
  <si>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</si>
  <si>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</si>
  <si>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</si>
  <si>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</si>
  <si>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</si>
  <si>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</si>
  <si>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</si>
  <si>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</si>
  <si>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</si>
  <si>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</si>
  <si>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</si>
  <si>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</si>
  <si>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</si>
  <si>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</si>
  <si>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</si>
  <si>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</si>
  <si>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</si>
  <si>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</si>
  <si>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</si>
  <si>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</si>
  <si>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</si>
  <si>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</si>
  <si>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</si>
  <si>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</si>
  <si>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</si>
  <si>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</si>
  <si>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</si>
  <si>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</si>
  <si>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</si>
  <si>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</si>
  <si>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</si>
  <si>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</si>
  <si>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</si>
  <si>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</si>
  <si>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</si>
  <si>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</si>
  <si>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</si>
  <si>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</si>
  <si>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</si>
  <si>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</si>
  <si>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</si>
  <si>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</si>
  <si>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</si>
  <si>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</si>
  <si>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</si>
  <si>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</si>
  <si>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</si>
  <si>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</si>
  <si>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</si>
  <si>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</si>
  <si>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</si>
  <si>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</si>
  <si>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</si>
  <si>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</si>
  <si>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</si>
  <si>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</si>
  <si>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</si>
  <si>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</si>
  <si>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</si>
  <si>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</si>
  <si>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</si>
  <si>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</si>
  <si>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</si>
  <si>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</si>
  <si>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</si>
  <si>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</si>
  <si>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</si>
  <si>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</si>
  <si>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</si>
  <si>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</si>
  <si>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</si>
  <si>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</si>
  <si>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</si>
  <si>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</si>
  <si>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</si>
  <si>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</si>
  <si>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</si>
  <si>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</si>
  <si>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</si>
  <si>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</si>
  <si>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</si>
  <si>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</si>
  <si>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</si>
  <si>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</si>
  <si>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</si>
  <si>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</si>
  <si>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</si>
  <si>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</si>
  <si>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</si>
  <si>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</si>
  <si>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</si>
  <si>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</si>
  <si>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</si>
  <si>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</si>
  <si>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</si>
  <si>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</si>
  <si>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</si>
  <si>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</si>
  <si>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</si>
  <si>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</si>
  <si>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</si>
  <si>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</si>
  <si>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</si>
  <si>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</si>
  <si>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</si>
  <si>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</si>
  <si>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</si>
  <si>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</si>
  <si>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</si>
  <si>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</si>
  <si>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</si>
  <si>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</si>
  <si>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</si>
  <si>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</si>
  <si>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</si>
  <si>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</si>
  <si>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</si>
  <si>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</si>
  <si>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</si>
  <si>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</si>
  <si>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</si>
  <si>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</si>
  <si>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</si>
  <si>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</si>
  <si>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</si>
  <si>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</si>
  <si>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</si>
  <si>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</si>
  <si>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</si>
  <si>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</si>
  <si>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</si>
  <si>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</si>
  <si>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</si>
  <si>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</si>
  <si>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</si>
  <si>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</si>
  <si>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</si>
  <si>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</si>
  <si>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</si>
  <si>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</si>
  <si>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</si>
  <si>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</si>
  <si>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</si>
  <si>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</si>
  <si>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</si>
  <si>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</si>
  <si>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</si>
  <si>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</si>
  <si>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</si>
  <si>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</si>
  <si>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</si>
  <si>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</si>
  <si>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</si>
  <si>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</si>
  <si>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</si>
  <si>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</si>
  <si>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</si>
  <si>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</si>
  <si>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</si>
  <si>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</si>
  <si>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</si>
  <si>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</si>
  <si>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</si>
  <si>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</si>
  <si>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</si>
  <si>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</si>
  <si>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</si>
  <si>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</si>
  <si>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</si>
  <si>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</si>
  <si>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</si>
  <si>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</si>
  <si>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</si>
  <si>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</si>
  <si>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</si>
  <si>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</si>
  <si>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</si>
  <si>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</si>
  <si>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</si>
  <si>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</si>
  <si>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</si>
  <si>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</si>
  <si>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</si>
  <si>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</si>
  <si>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</si>
  <si>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</si>
  <si>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</si>
  <si>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</si>
  <si>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</si>
  <si>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</si>
  <si>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</si>
  <si>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</si>
  <si>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</si>
  <si>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</si>
  <si>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</si>
  <si>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</si>
  <si>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</si>
  <si>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</si>
  <si>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</si>
  <si>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</si>
  <si>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</si>
  <si>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</si>
  <si>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</si>
  <si>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</si>
  <si>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</si>
  <si>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</si>
  <si>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</si>
  <si>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</si>
  <si>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</si>
  <si>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</si>
  <si>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</si>
  <si>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</si>
  <si>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</si>
  <si>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</si>
  <si>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</si>
  <si>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</si>
  <si>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</si>
  <si>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</si>
  <si>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</si>
  <si>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</si>
  <si>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</si>
  <si>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</si>
  <si>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</si>
  <si>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</si>
  <si>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</si>
  <si>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</si>
  <si>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</si>
  <si>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</si>
  <si>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</si>
  <si>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</si>
  <si>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</si>
  <si>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</si>
  <si>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</si>
  <si>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</si>
  <si>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</si>
  <si>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</si>
  <si>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</si>
  <si>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</si>
  <si>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</si>
  <si>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</si>
  <si>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</si>
  <si>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</si>
  <si>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</si>
  <si>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</si>
  <si>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</si>
  <si>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</si>
  <si>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</si>
  <si>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</si>
  <si>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</si>
  <si>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</si>
  <si>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</si>
  <si>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</si>
  <si>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</si>
  <si>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</si>
  <si>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</si>
  <si>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</si>
  <si>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</si>
  <si>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</si>
  <si>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</si>
  <si>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</si>
  <si>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</si>
  <si>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</si>
  <si>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</si>
  <si>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</si>
  <si>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</si>
  <si>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</si>
  <si>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</si>
  <si>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</si>
  <si>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</si>
  <si>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</si>
  <si>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</si>
  <si>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</si>
  <si>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</si>
  <si>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</si>
  <si>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</si>
  <si>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</si>
  <si>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</si>
  <si>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</si>
  <si>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</si>
  <si>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</si>
  <si>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</si>
  <si>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</si>
  <si>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</si>
  <si>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</si>
  <si>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</si>
  <si>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</si>
  <si>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</si>
  <si>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</si>
  <si>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</si>
  <si>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</si>
  <si>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</si>
  <si>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</si>
  <si>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</si>
  <si>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</si>
  <si>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</si>
  <si>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</si>
  <si>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</si>
  <si>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</si>
  <si>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</si>
  <si>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</si>
  <si>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</si>
  <si>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</si>
  <si>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</si>
  <si>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</si>
  <si>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</si>
  <si>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</si>
  <si>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</si>
  <si>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</si>
  <si>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</si>
  <si>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</si>
  <si>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</si>
  <si>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</si>
  <si>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</si>
  <si>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</si>
  <si>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</si>
  <si>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</si>
  <si>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</si>
  <si>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</si>
  <si>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</si>
  <si>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</si>
  <si>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</si>
  <si>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</si>
  <si>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</si>
  <si>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</si>
  <si>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</si>
  <si>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</si>
  <si>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</si>
  <si>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</si>
  <si>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</si>
  <si>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</si>
  <si>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</si>
  <si>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</si>
  <si>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</si>
  <si>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</si>
  <si>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</si>
  <si>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</si>
  <si>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</si>
  <si>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</si>
  <si>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</si>
  <si>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</si>
  <si>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</si>
  <si>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</si>
  <si>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</si>
  <si>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</si>
  <si>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</si>
  <si>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</si>
  <si>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</si>
  <si>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</si>
  <si>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</si>
  <si>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</si>
  <si>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</si>
  <si>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</si>
  <si>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</si>
  <si>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</si>
  <si>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</si>
  <si>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</si>
  <si>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</si>
  <si>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</si>
  <si>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</si>
  <si>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</si>
  <si>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</si>
  <si>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</si>
  <si>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</si>
  <si>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</si>
  <si>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</si>
  <si>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</si>
  <si>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</si>
  <si>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</si>
  <si>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</si>
  <si>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</si>
  <si>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</si>
  <si>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</si>
  <si>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</si>
  <si>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</si>
  <si>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</si>
  <si>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</si>
  <si>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</si>
  <si>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</si>
  <si>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</si>
  <si>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</si>
  <si>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</si>
  <si>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</si>
  <si>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</si>
  <si>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</si>
  <si>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</si>
  <si>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</si>
  <si>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</si>
  <si>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</si>
  <si>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</si>
  <si>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</si>
  <si>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</si>
  <si>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</si>
  <si>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</si>
  <si>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</si>
  <si>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</si>
  <si>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</si>
  <si>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</si>
  <si>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</si>
  <si>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</si>
  <si>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</si>
  <si>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</si>
  <si>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</si>
  <si>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</si>
  <si>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</si>
  <si>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</si>
  <si>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</si>
  <si>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</si>
  <si>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</si>
  <si>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</si>
  <si>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</si>
  <si>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</si>
  <si>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</si>
  <si>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</si>
  <si>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</si>
  <si>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</si>
  <si>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</si>
  <si>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</si>
  <si>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</si>
  <si>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</si>
  <si>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</si>
  <si>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</si>
  <si>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</si>
  <si>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</si>
  <si>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</si>
  <si>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</si>
  <si>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</si>
  <si>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</si>
  <si>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</si>
  <si>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</si>
  <si>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</si>
  <si>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</si>
  <si>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</si>
  <si>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</si>
  <si>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</si>
  <si>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</si>
  <si>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</si>
  <si>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</si>
  <si>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</si>
  <si>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</si>
  <si>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</si>
  <si>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</si>
  <si>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</si>
  <si>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</si>
  <si>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</si>
  <si>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</si>
  <si>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</si>
  <si>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</si>
  <si>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</si>
  <si>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</si>
  <si>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</si>
  <si>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</si>
  <si>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</si>
  <si>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</si>
  <si>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</si>
  <si>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</si>
  <si>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</si>
  <si>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</si>
  <si>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</si>
  <si>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</si>
  <si>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</si>
  <si>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</si>
  <si>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</si>
  <si>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</si>
  <si>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</si>
  <si>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</si>
  <si>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</si>
  <si>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</si>
  <si>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</si>
  <si>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</si>
  <si>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</si>
  <si>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</si>
  <si>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</si>
  <si>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</si>
  <si>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</si>
  <si>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</si>
  <si>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</si>
  <si>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</si>
  <si>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</si>
  <si>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</si>
  <si>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</si>
  <si>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</si>
  <si>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</si>
  <si>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</si>
  <si>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</si>
  <si>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</si>
  <si>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</si>
  <si>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</si>
  <si>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</si>
  <si>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</si>
  <si>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</si>
  <si>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</si>
  <si>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</si>
  <si>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</si>
  <si>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</si>
  <si>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</si>
  <si>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</si>
  <si>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</si>
  <si>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</si>
  <si>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</si>
  <si>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</si>
  <si>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</si>
  <si>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</si>
  <si>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</si>
  <si>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</si>
  <si>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</si>
  <si>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</si>
  <si>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</si>
  <si>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</si>
  <si>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</si>
  <si>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</si>
  <si>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</si>
  <si>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</si>
  <si>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</si>
  <si>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</si>
  <si>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</si>
  <si>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</si>
  <si>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</si>
  <si>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</si>
  <si>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</si>
  <si>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</si>
  <si>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</si>
  <si>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</si>
  <si>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</si>
  <si>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</si>
  <si>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</si>
  <si>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</si>
  <si>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</si>
  <si>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</si>
  <si>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</si>
  <si>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</si>
  <si>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</si>
  <si>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</si>
  <si>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</si>
  <si>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</si>
  <si>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</si>
  <si>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</si>
  <si>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</si>
  <si>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</si>
  <si>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</si>
  <si>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</si>
  <si>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</si>
  <si>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</si>
  <si>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</si>
  <si>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</si>
  <si>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</si>
  <si>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</si>
  <si>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</si>
  <si>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</si>
  <si>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</si>
  <si>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</si>
  <si>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</si>
  <si>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</si>
  <si>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</si>
  <si>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</si>
  <si>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</si>
  <si>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</si>
  <si>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</si>
  <si>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</si>
  <si>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</si>
  <si>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</si>
  <si>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</si>
  <si>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</si>
  <si>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</si>
  <si>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</si>
  <si>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</si>
  <si>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</si>
  <si>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</si>
  <si>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</si>
  <si>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</si>
  <si>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</si>
  <si>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</si>
  <si>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</si>
  <si>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</si>
  <si>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</si>
  <si>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</si>
  <si>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</si>
  <si>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</si>
  <si>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</si>
  <si>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</si>
  <si>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</si>
  <si>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</si>
  <si>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</si>
  <si>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</si>
  <si>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</si>
  <si>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</si>
  <si>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</si>
  <si>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</si>
  <si>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</si>
  <si>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</si>
  <si>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</si>
  <si>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</si>
  <si>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</si>
  <si>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</si>
  <si>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</si>
  <si>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</si>
  <si>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</si>
  <si>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</si>
  <si>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</si>
  <si>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</si>
  <si>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</si>
  <si>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</si>
  <si>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</si>
  <si>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</si>
  <si>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</si>
  <si>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</si>
  <si>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</si>
  <si>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</si>
  <si>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</si>
  <si>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</si>
  <si>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</si>
  <si>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</si>
  <si>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</si>
  <si>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</si>
  <si>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</si>
  <si>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</si>
  <si>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</si>
  <si>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</si>
  <si>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</si>
  <si>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</si>
  <si>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</si>
  <si>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</si>
  <si>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</si>
  <si>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</si>
  <si>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</si>
  <si>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</si>
  <si>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</si>
  <si>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</si>
  <si>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</si>
  <si>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</si>
  <si>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</si>
  <si>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</si>
  <si>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</si>
  <si>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</si>
  <si>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</si>
  <si>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</si>
  <si>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</si>
  <si>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</si>
  <si>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</si>
  <si>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</si>
  <si>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</si>
  <si>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</si>
  <si>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</si>
  <si>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</si>
  <si>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</si>
  <si>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</si>
  <si>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</si>
  <si>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</si>
  <si>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</si>
  <si>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</si>
  <si>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</si>
  <si>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</si>
  <si>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</si>
  <si>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</si>
  <si>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</si>
  <si>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</si>
  <si>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</si>
  <si>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</si>
  <si>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</si>
  <si>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</si>
  <si>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</si>
  <si>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</si>
  <si>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</si>
  <si>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</si>
  <si>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</si>
  <si>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</si>
  <si>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</si>
  <si>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</si>
  <si>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</si>
  <si>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</si>
  <si>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</si>
  <si>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</si>
  <si>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</si>
  <si>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</si>
  <si>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</si>
  <si>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</si>
  <si>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</si>
  <si>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</si>
  <si>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</si>
  <si>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</si>
  <si>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</si>
  <si>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</si>
  <si>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</si>
  <si>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</si>
  <si>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</si>
  <si>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</si>
  <si>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</si>
  <si>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</si>
  <si>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</si>
  <si>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</si>
  <si>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</si>
  <si>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</si>
  <si>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</si>
  <si>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</si>
  <si>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</si>
  <si>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</si>
  <si>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</si>
  <si>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</si>
  <si>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</si>
  <si>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</si>
  <si>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</si>
  <si>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</si>
  <si>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</si>
  <si>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</si>
  <si>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</si>
  <si>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</si>
  <si>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</si>
  <si>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</si>
  <si>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</si>
  <si>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</si>
  <si>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</si>
  <si>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</si>
  <si>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</si>
  <si>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</si>
  <si>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</si>
  <si>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</si>
  <si>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</si>
  <si>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</si>
  <si>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</si>
  <si>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</si>
  <si>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</si>
  <si>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</si>
  <si>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</si>
  <si>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</si>
  <si>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</si>
  <si>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</si>
  <si>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</si>
  <si>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</si>
  <si>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</si>
  <si>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</si>
  <si>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</si>
  <si>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</si>
  <si>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</si>
  <si>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</si>
  <si>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</si>
  <si>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</si>
  <si>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</si>
  <si>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</si>
  <si>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</si>
  <si>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</si>
  <si>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</si>
  <si>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</si>
  <si>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</si>
  <si>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</si>
  <si>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</si>
  <si>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</si>
  <si>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</si>
  <si>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</si>
  <si>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</si>
  <si>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</si>
  <si>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</si>
  <si>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</si>
  <si>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</si>
  <si>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</si>
  <si>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</si>
  <si>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</si>
  <si>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</si>
  <si>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</si>
  <si>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</si>
  <si>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</si>
  <si>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</si>
  <si>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</si>
  <si>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</si>
  <si>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</si>
  <si>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</si>
  <si>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</si>
  <si>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</si>
  <si>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</si>
  <si>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</si>
  <si>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</si>
  <si>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</si>
  <si>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</si>
  <si>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</si>
  <si>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</si>
  <si>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</si>
  <si>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</si>
  <si>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</si>
  <si>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</si>
  <si>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</si>
  <si>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</si>
  <si>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</si>
  <si>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</si>
  <si>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</si>
  <si>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</si>
  <si>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</si>
  <si>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</si>
  <si>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</si>
  <si>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</si>
  <si>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</si>
  <si>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</si>
  <si>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</si>
  <si>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</si>
  <si>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</si>
  <si>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</si>
  <si>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</si>
  <si>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</si>
  <si>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</si>
  <si>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</si>
  <si>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</si>
  <si>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</si>
  <si>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</si>
  <si>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</si>
  <si>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</si>
  <si>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</si>
  <si>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</si>
  <si>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</si>
  <si>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</si>
  <si>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</si>
  <si>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</si>
  <si>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</si>
  <si>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</si>
  <si>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</si>
  <si>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</si>
  <si>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</si>
  <si>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</si>
  <si>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</si>
  <si>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</si>
  <si>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</si>
  <si>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</si>
  <si>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</si>
  <si>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</si>
  <si>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</si>
  <si>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</si>
  <si>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</si>
  <si>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</si>
  <si>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</si>
  <si>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</si>
  <si>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</si>
  <si>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</si>
  <si>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</si>
  <si>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</si>
  <si>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</si>
  <si>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</si>
  <si>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</si>
  <si>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</si>
  <si>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</si>
  <si>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</si>
  <si>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</si>
  <si>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</si>
  <si>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</si>
  <si>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</si>
  <si>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</si>
  <si>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</si>
  <si>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</si>
  <si>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</si>
  <si>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</si>
  <si>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</si>
  <si>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</si>
  <si>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</si>
  <si>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</si>
  <si>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</si>
  <si>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</si>
  <si>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</si>
  <si>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</si>
  <si>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</si>
  <si>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</si>
  <si>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</si>
  <si>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</si>
  <si>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</si>
  <si>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</si>
  <si>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</si>
  <si>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</si>
  <si>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</si>
  <si>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</si>
  <si>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</si>
  <si>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</si>
  <si>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</si>
  <si>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</si>
  <si>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</si>
  <si>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</si>
  <si>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</si>
  <si>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</si>
  <si>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</si>
  <si>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</si>
  <si>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</si>
  <si>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</si>
  <si>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</si>
  <si>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</si>
  <si>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</si>
  <si>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</si>
  <si>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</si>
  <si>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</si>
  <si>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</si>
  <si>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</si>
  <si>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</si>
  <si>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</si>
  <si>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</si>
  <si>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</si>
  <si>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</si>
  <si>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</si>
  <si>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</si>
  <si>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</si>
  <si>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</si>
  <si>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</si>
  <si>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</si>
  <si>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</si>
  <si>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</si>
  <si>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</si>
  <si>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</si>
  <si>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</si>
  <si>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</si>
  <si>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</si>
  <si>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</si>
  <si>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</si>
  <si>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</si>
  <si>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</si>
  <si>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</si>
  <si>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</si>
  <si>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</si>
  <si>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</si>
  <si>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</si>
  <si>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</si>
  <si>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</si>
  <si>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</si>
  <si>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</si>
  <si>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</si>
  <si>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</si>
  <si>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</si>
  <si>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</si>
  <si>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</si>
  <si>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</si>
  <si>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</si>
  <si>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</si>
  <si>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</si>
  <si>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</si>
  <si>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</si>
  <si>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</si>
  <si>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</si>
  <si>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</si>
  <si>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</si>
  <si>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</si>
  <si>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</si>
  <si>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</si>
  <si>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</si>
  <si>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</si>
  <si>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</si>
  <si>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</si>
  <si>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</si>
  <si>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</si>
  <si>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</si>
  <si>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</si>
  <si>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</si>
  <si>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</si>
  <si>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</si>
  <si>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</si>
  <si>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</si>
  <si>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</si>
  <si>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</si>
  <si>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</si>
  <si>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</si>
  <si>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</si>
  <si>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</si>
  <si>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</si>
  <si>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</si>
  <si>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</si>
  <si>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</si>
  <si>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</si>
  <si>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</si>
  <si>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</si>
  <si>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</si>
  <si>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</si>
  <si>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</si>
  <si>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</si>
  <si>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</si>
  <si>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</si>
  <si>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</si>
  <si>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</si>
  <si>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</si>
  <si>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</si>
  <si>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</si>
  <si>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</si>
  <si>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</si>
  <si>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</si>
  <si>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</si>
  <si>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</si>
  <si>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</si>
  <si>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</si>
  <si>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</si>
  <si>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</si>
  <si>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</si>
  <si>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</si>
  <si>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</si>
  <si>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</si>
  <si>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</si>
  <si>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</si>
  <si>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</si>
  <si>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</si>
  <si>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</si>
  <si>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</si>
  <si>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</si>
  <si>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</si>
  <si>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</si>
  <si>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</si>
  <si>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</si>
  <si>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</si>
  <si>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</si>
  <si>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</si>
  <si>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</si>
  <si>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</si>
  <si>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</si>
  <si>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</si>
  <si>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</si>
  <si>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</si>
  <si>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</si>
  <si>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</si>
  <si>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</si>
  <si>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</si>
  <si>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</si>
  <si>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</si>
  <si>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</si>
  <si>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</si>
  <si>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</si>
  <si>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</si>
  <si>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</si>
  <si>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</si>
  <si>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</si>
  <si>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</si>
  <si>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</si>
  <si>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</si>
  <si>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</si>
  <si>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</si>
  <si>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</si>
  <si>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</si>
  <si>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</si>
  <si>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</si>
  <si>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</si>
  <si>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</si>
  <si>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</si>
  <si>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</si>
  <si>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</si>
  <si>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</si>
  <si>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</si>
  <si>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</si>
  <si>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</si>
  <si>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</si>
  <si>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</si>
  <si>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</si>
  <si>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</si>
  <si>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</si>
  <si>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</si>
  <si>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</si>
  <si>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</si>
  <si>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</si>
  <si>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</si>
  <si>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</si>
  <si>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</si>
  <si>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</si>
  <si>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</si>
  <si>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</si>
  <si>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</si>
  <si>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</si>
  <si>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</si>
  <si>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</si>
  <si>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</si>
  <si>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</si>
  <si>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</si>
  <si>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</si>
  <si>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</si>
  <si>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</si>
  <si>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</si>
  <si>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</si>
  <si>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</si>
  <si>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</si>
  <si>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</si>
  <si>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</si>
  <si>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</si>
  <si>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</si>
  <si>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</si>
  <si>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</si>
  <si>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</si>
  <si>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</si>
  <si>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</si>
  <si>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</si>
  <si>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</si>
  <si>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</si>
  <si>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</si>
  <si>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</si>
  <si>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</si>
  <si>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</si>
  <si>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</si>
  <si>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</si>
  <si>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</si>
  <si>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</si>
  <si>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</si>
  <si>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</si>
  <si>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</si>
  <si>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</si>
  <si>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</si>
  <si>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</si>
  <si>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</si>
  <si>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</si>
  <si>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</si>
  <si>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</si>
  <si>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</si>
  <si>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</si>
  <si>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</si>
  <si>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</si>
  <si>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</si>
  <si>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</si>
  <si>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</si>
  <si>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</si>
  <si>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</si>
  <si>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</si>
  <si>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</si>
  <si>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</si>
  <si>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</si>
  <si>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</si>
  <si>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</si>
  <si>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</si>
  <si>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</si>
  <si>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</si>
  <si>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</si>
  <si>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</si>
  <si>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</si>
  <si>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</si>
  <si>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</si>
  <si>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</si>
  <si>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</si>
  <si>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</si>
  <si>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</si>
  <si>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</si>
  <si>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</si>
  <si>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</si>
  <si>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</si>
  <si>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</si>
  <si>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</si>
  <si>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</si>
  <si>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</si>
  <si>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</si>
  <si>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</si>
  <si>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</si>
  <si>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</si>
  <si>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</si>
  <si>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</si>
  <si>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</si>
  <si>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</si>
  <si>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</si>
  <si>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</si>
  <si>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</si>
  <si>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</si>
  <si>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</si>
  <si>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</si>
  <si>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</si>
  <si>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</si>
  <si>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</si>
  <si>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</si>
  <si>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</si>
  <si>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</si>
  <si>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</si>
  <si>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</si>
  <si>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</si>
  <si>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</si>
  <si>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</si>
  <si>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</si>
  <si>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</si>
  <si>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</si>
  <si>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</si>
  <si>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</si>
  <si>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</si>
  <si>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</si>
  <si>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</si>
  <si>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</si>
  <si>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</si>
  <si>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</si>
  <si>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</si>
  <si>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</si>
  <si>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</si>
  <si>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</si>
  <si>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</si>
  <si>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</si>
  <si>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</si>
  <si>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</si>
  <si>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</si>
  <si>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</si>
  <si>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</si>
  <si>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</si>
  <si>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</si>
  <si>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</si>
  <si>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</si>
  <si>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</si>
  <si>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</si>
  <si>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</si>
  <si>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</si>
  <si>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</si>
  <si>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</si>
  <si>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</si>
  <si>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</si>
  <si>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</si>
  <si>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</si>
  <si>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</si>
  <si>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</si>
  <si>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</si>
  <si>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</si>
  <si>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</si>
  <si>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</si>
  <si>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</si>
  <si>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</si>
  <si>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</si>
  <si>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</si>
  <si>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</si>
  <si>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</si>
  <si>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</si>
  <si>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</si>
  <si>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</si>
  <si>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</si>
  <si>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</si>
  <si>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</si>
  <si>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</si>
  <si>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</si>
  <si>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</si>
  <si>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</si>
  <si>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</si>
  <si>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</si>
  <si>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</si>
  <si>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</si>
  <si>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</si>
  <si>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</si>
  <si>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</si>
  <si>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</si>
  <si>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</si>
  <si>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</si>
  <si>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</si>
  <si>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</si>
  <si>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</si>
  <si>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</si>
  <si>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</si>
  <si>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</si>
  <si>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</si>
  <si>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</si>
  <si>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</si>
  <si>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</si>
  <si>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</si>
  <si>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</si>
  <si>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</si>
  <si>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</si>
  <si>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</si>
  <si>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</si>
  <si>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</si>
  <si>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</si>
  <si>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</si>
  <si>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</si>
  <si>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</si>
  <si>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</si>
  <si>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</si>
  <si>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</si>
  <si>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</si>
  <si>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</si>
  <si>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</si>
  <si>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</si>
  <si>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</si>
  <si>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</si>
  <si>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</si>
  <si>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</si>
  <si>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</si>
  <si>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</si>
  <si>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</si>
  <si>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</si>
  <si>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</si>
  <si>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</si>
  <si>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</si>
  <si>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</si>
  <si>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</si>
  <si>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</si>
  <si>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</si>
  <si>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</si>
  <si>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</si>
  <si>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</si>
  <si>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</si>
  <si>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</si>
  <si>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</si>
  <si>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</si>
  <si>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</si>
  <si>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</si>
  <si>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</si>
  <si>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</si>
  <si>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</si>
  <si>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</si>
  <si>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</si>
  <si>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</si>
  <si>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</si>
  <si>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</si>
  <si>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</si>
  <si>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</si>
  <si>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</si>
  <si>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</si>
  <si>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</si>
  <si>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</si>
  <si>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</si>
  <si>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</si>
  <si>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</si>
  <si>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</si>
  <si>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</si>
  <si>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</si>
  <si>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</si>
  <si>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</si>
  <si>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</si>
  <si>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</si>
  <si>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</si>
  <si>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</si>
  <si>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</si>
  <si>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</si>
  <si>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</si>
  <si>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</si>
  <si>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</si>
  <si>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</si>
  <si>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</si>
  <si>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</si>
  <si>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</si>
  <si>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</si>
  <si>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</si>
  <si>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</si>
  <si>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</si>
  <si>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</si>
  <si>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</si>
  <si>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</si>
  <si>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</si>
  <si>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</si>
  <si>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</si>
  <si>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</si>
  <si>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</si>
  <si>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</si>
  <si>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</si>
  <si>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</si>
  <si>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</si>
  <si>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</si>
  <si>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</si>
  <si>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</si>
  <si>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</si>
  <si>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</si>
  <si>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</si>
  <si>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</si>
  <si>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</si>
  <si>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</si>
  <si>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</si>
  <si>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</si>
  <si>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</si>
  <si>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</si>
  <si>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</si>
  <si>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</si>
  <si>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</si>
  <si>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</si>
  <si>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</si>
  <si>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</si>
  <si>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</si>
  <si>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</si>
  <si>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</si>
  <si>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</si>
  <si>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</si>
  <si>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</si>
  <si>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</si>
  <si>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</si>
  <si>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</si>
  <si>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</si>
  <si>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</si>
  <si>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</si>
  <si>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</si>
  <si>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</si>
  <si>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</si>
  <si>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</si>
  <si>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</si>
  <si>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</si>
  <si>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</si>
  <si>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</si>
  <si>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</si>
  <si>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</si>
  <si>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</si>
  <si>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</si>
  <si>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</si>
  <si>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</si>
  <si>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</si>
  <si>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</si>
  <si>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</si>
  <si>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</si>
  <si>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</si>
  <si>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</si>
  <si>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</si>
  <si>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</si>
  <si>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</si>
  <si>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</si>
  <si>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</si>
  <si>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</si>
  <si>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</si>
  <si>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</si>
  <si>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</si>
  <si>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</si>
  <si>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</si>
  <si>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</si>
  <si>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</si>
  <si>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</si>
  <si>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</si>
  <si>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</si>
  <si>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</si>
  <si>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</si>
  <si>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</si>
  <si>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</si>
  <si>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</si>
  <si>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</si>
  <si>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</si>
  <si>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</si>
  <si>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</si>
  <si>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</si>
  <si>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</si>
  <si>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</si>
  <si>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</si>
  <si>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</si>
  <si>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</si>
  <si>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</si>
  <si>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</si>
  <si>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</si>
  <si>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</si>
  <si>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</si>
  <si>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</si>
  <si>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</si>
  <si>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</si>
  <si>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</si>
  <si>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</si>
  <si>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</si>
  <si>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</si>
  <si>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</si>
  <si>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</si>
  <si>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</si>
  <si>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</si>
  <si>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</si>
  <si>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</si>
  <si>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</si>
  <si>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</si>
  <si>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</si>
  <si>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</si>
  <si>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</si>
  <si>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</si>
  <si>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</si>
  <si>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</si>
  <si>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</si>
  <si>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</si>
  <si>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</si>
  <si>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</si>
  <si>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</si>
  <si>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</si>
  <si>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</si>
  <si>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</si>
  <si>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</si>
  <si>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</si>
  <si>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</si>
  <si>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</si>
  <si>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</si>
  <si>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</si>
  <si>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</si>
  <si>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</si>
  <si>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</si>
  <si>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</si>
  <si>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</si>
  <si>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</si>
  <si>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</si>
  <si>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</si>
  <si>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</si>
  <si>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</si>
  <si>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</si>
  <si>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</si>
  <si>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</si>
  <si>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</si>
  <si>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</si>
  <si>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</si>
  <si>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</si>
  <si>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</si>
  <si>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</si>
  <si>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</si>
  <si>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</si>
  <si>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</si>
  <si>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</si>
  <si>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</si>
  <si>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</si>
  <si>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</si>
  <si>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</si>
  <si>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</si>
  <si>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</si>
  <si>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</si>
  <si>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</si>
  <si>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</si>
  <si>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</si>
  <si>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</si>
  <si>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</si>
  <si>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</si>
  <si>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</si>
  <si>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</si>
  <si>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</si>
  <si>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</si>
  <si>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</si>
  <si>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</si>
  <si>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</si>
  <si>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</si>
  <si>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</si>
  <si>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</si>
  <si>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</si>
  <si>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</si>
  <si>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</si>
  <si>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</si>
  <si>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</si>
  <si>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</si>
  <si>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</si>
  <si>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</si>
  <si>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</si>
  <si>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</si>
  <si>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</si>
  <si>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</si>
  <si>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</si>
  <si>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</si>
  <si>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</si>
  <si>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</si>
  <si>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</si>
  <si>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</si>
  <si>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</si>
  <si>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</si>
  <si>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</si>
  <si>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</si>
  <si>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</si>
  <si>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</si>
  <si>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</si>
  <si>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</si>
  <si>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</si>
  <si>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</si>
  <si>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</si>
  <si>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</si>
  <si>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</si>
  <si>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</si>
  <si>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</si>
  <si>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</si>
  <si>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</si>
  <si>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</si>
  <si>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</si>
  <si>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</si>
  <si>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</si>
  <si>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</si>
  <si>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</si>
  <si>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</si>
  <si>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</si>
  <si>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</si>
  <si>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</si>
  <si>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</si>
  <si>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</si>
  <si>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</si>
  <si>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</si>
  <si>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</si>
  <si>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</si>
  <si>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</si>
  <si>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</si>
  <si>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</si>
  <si>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</si>
  <si>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</si>
  <si>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</si>
  <si>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</si>
  <si>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</si>
  <si>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</si>
  <si>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</si>
  <si>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</si>
  <si>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</si>
  <si>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</si>
  <si>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</si>
  <si>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</si>
  <si>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</si>
  <si>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</si>
  <si>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</si>
  <si>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</si>
  <si>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</si>
  <si>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</si>
  <si>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</si>
  <si>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</si>
  <si>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</si>
  <si>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</si>
  <si>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</si>
  <si>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</si>
  <si>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</si>
  <si>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</si>
  <si>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</si>
  <si>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</si>
  <si>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</si>
  <si>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</si>
  <si>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</si>
  <si>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</si>
  <si>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</si>
  <si>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</si>
  <si>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</si>
  <si>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</si>
  <si>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</si>
  <si>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</si>
  <si>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</si>
  <si>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</si>
  <si>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</si>
  <si>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</si>
  <si>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</si>
  <si>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</si>
  <si>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</si>
  <si>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</si>
  <si>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</si>
  <si>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</si>
  <si>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</si>
  <si>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</si>
  <si>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</si>
  <si>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</si>
  <si>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</si>
  <si>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</si>
  <si>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</si>
  <si>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</si>
  <si>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</si>
  <si>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</si>
  <si>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</si>
  <si>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</si>
  <si>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</si>
  <si>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</si>
  <si>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</si>
  <si>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</si>
  <si>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</si>
  <si>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</si>
  <si>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</si>
  <si>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</si>
  <si>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</si>
  <si>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</si>
  <si>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</si>
  <si>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</si>
  <si>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</si>
  <si>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</si>
  <si>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</si>
  <si>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</si>
  <si>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</si>
  <si>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</si>
  <si>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</si>
  <si>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</si>
  <si>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</si>
  <si>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</si>
  <si>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</si>
  <si>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</si>
  <si>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</si>
  <si>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</si>
  <si>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</si>
  <si>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</si>
  <si>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</si>
  <si>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</si>
  <si>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</si>
  <si>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</si>
  <si>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</si>
  <si>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</si>
  <si>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</si>
  <si>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</si>
  <si>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</si>
  <si>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</si>
  <si>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</si>
  <si>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</si>
  <si>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</si>
  <si>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</si>
  <si>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</si>
  <si>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</si>
  <si>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</si>
  <si>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</si>
  <si>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</si>
  <si>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</si>
  <si>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</si>
  <si>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</si>
  <si>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</si>
  <si>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</si>
  <si>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</si>
  <si>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</si>
  <si>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</si>
  <si>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</si>
  <si>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</si>
  <si>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</si>
  <si>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</si>
  <si>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</si>
  <si>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</si>
  <si>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</si>
  <si>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</si>
  <si>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</si>
  <si>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</si>
  <si>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</si>
  <si>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</si>
  <si>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</si>
  <si>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</si>
  <si>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</si>
  <si>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</si>
  <si>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</si>
  <si>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</si>
  <si>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</si>
  <si>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</si>
  <si>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</si>
  <si>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</si>
  <si>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</si>
  <si>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</si>
  <si>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</si>
  <si>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</si>
  <si>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</si>
  <si>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</si>
  <si>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</si>
  <si>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</si>
  <si>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</si>
  <si>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</si>
  <si>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</si>
  <si>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</si>
  <si>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</si>
  <si>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</si>
  <si>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</si>
  <si>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</si>
  <si>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</si>
  <si>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</si>
  <si>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</si>
  <si>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</si>
  <si>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</si>
  <si>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</si>
  <si>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</si>
  <si>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</si>
  <si>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</si>
  <si>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</si>
  <si>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</si>
  <si>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</si>
  <si>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</si>
  <si>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</si>
  <si>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</si>
  <si>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</si>
  <si>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</si>
  <si>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</si>
  <si>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</si>
  <si>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</si>
  <si>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</si>
  <si>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</si>
  <si>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</si>
  <si>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</si>
  <si>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</si>
  <si>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</si>
  <si>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</si>
  <si>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</si>
  <si>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</si>
  <si>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</si>
  <si>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</si>
  <si>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</si>
  <si>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</si>
  <si>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</si>
  <si>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</si>
  <si>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</si>
  <si>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</si>
  <si>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</si>
  <si>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</si>
  <si>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</si>
  <si>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</si>
  <si>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</si>
  <si>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</si>
  <si>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</si>
  <si>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</si>
  <si>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</si>
  <si>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</si>
  <si>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</si>
  <si>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</si>
  <si>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</si>
  <si>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</si>
  <si>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</si>
  <si>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</si>
  <si>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</si>
  <si>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</si>
  <si>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</si>
  <si>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</si>
  <si>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</si>
  <si>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</si>
  <si>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</si>
  <si>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</si>
  <si>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</si>
  <si>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</si>
  <si>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</si>
  <si>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</si>
  <si>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</si>
  <si>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</si>
  <si>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</si>
  <si>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</si>
  <si>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</si>
  <si>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</si>
  <si>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</si>
  <si>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</si>
  <si>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</si>
  <si>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</si>
  <si>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</si>
  <si>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</si>
  <si>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</si>
  <si>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</si>
  <si>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</si>
  <si>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</si>
  <si>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</si>
  <si>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</si>
  <si>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</si>
  <si>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</si>
  <si>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</si>
  <si>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</si>
  <si>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</si>
  <si>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</si>
  <si>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</si>
  <si>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</si>
  <si>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</si>
  <si>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</si>
  <si>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</si>
  <si>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</si>
  <si>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</si>
  <si>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</si>
  <si>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</si>
  <si>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</si>
  <si>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</si>
  <si>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</si>
  <si>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</si>
  <si>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</si>
  <si>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</si>
  <si>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</si>
  <si>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</si>
  <si>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</si>
  <si>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</si>
  <si>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</si>
  <si>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</si>
  <si>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</si>
  <si>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</si>
  <si>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</si>
  <si>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</si>
  <si>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</si>
  <si>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</si>
  <si>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</si>
  <si>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</si>
  <si>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</si>
  <si>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</si>
  <si>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</si>
  <si>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</si>
  <si>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</si>
  <si>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</si>
  <si>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</si>
  <si>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</si>
  <si>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</si>
  <si>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</si>
  <si>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</si>
  <si>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</si>
  <si>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</si>
  <si>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</si>
  <si>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</si>
  <si>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</si>
  <si>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</si>
  <si>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</si>
  <si>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</si>
  <si>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</si>
  <si>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</si>
  <si>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</si>
  <si>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</si>
  <si>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</si>
  <si>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</si>
  <si>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</si>
  <si>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</si>
  <si>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</si>
  <si>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</si>
  <si>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</si>
  <si>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</si>
  <si>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</si>
  <si>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</si>
  <si>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</si>
  <si>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</si>
  <si>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</si>
  <si>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</si>
  <si>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</si>
  <si>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</si>
  <si>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</si>
  <si>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</si>
  <si>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</si>
  <si>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</si>
  <si>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</si>
  <si>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</si>
  <si>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</si>
  <si>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</si>
  <si>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</si>
  <si>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</si>
  <si>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</si>
  <si>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</si>
  <si>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</si>
  <si>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</si>
  <si>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</si>
  <si>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</si>
  <si>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</si>
  <si>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</si>
  <si>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</si>
  <si>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</si>
  <si>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</si>
  <si>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</si>
  <si>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</si>
  <si>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</si>
  <si>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</si>
  <si>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</si>
  <si>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</si>
  <si>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</si>
  <si>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</si>
  <si>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</si>
  <si>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</si>
  <si>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</si>
  <si>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</si>
  <si>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</si>
  <si>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</si>
  <si>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</si>
  <si>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</si>
  <si>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</si>
  <si>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</si>
  <si>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</si>
  <si>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</si>
  <si>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</si>
  <si>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</si>
  <si>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</si>
  <si>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</si>
  <si>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</si>
  <si>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</si>
  <si>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</si>
  <si>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</si>
  <si>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</si>
  <si>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</si>
  <si>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</si>
  <si>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</si>
  <si>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</si>
  <si>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</si>
  <si>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</si>
  <si>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</si>
  <si>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</si>
  <si>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</si>
  <si>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</si>
  <si>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</si>
  <si>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</si>
  <si>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</si>
  <si>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</si>
  <si>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</si>
  <si>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</si>
  <si>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</si>
  <si>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</si>
  <si>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</si>
  <si>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</si>
  <si>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</si>
  <si>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</si>
  <si>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</si>
  <si>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</si>
  <si>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</si>
  <si>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</si>
  <si>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</si>
  <si>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</si>
  <si>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</si>
  <si>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</si>
  <si>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</si>
  <si>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</si>
  <si>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</si>
  <si>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</si>
  <si>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</si>
  <si>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</si>
  <si>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</si>
  <si>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</si>
  <si>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</si>
  <si>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</si>
  <si>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</si>
  <si>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</si>
  <si>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</si>
  <si>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</si>
  <si>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</si>
  <si>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</si>
  <si>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</si>
  <si>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</si>
  <si>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</si>
  <si>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</si>
  <si>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</si>
  <si>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</si>
  <si>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</si>
  <si>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</si>
  <si>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</si>
  <si>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</si>
  <si>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</si>
  <si>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</si>
  <si>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</si>
  <si>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</si>
  <si>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</si>
  <si>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</si>
  <si>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</si>
  <si>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</si>
  <si>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</si>
  <si>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</si>
  <si>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</si>
  <si>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</si>
  <si>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</si>
  <si>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</si>
  <si>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</si>
  <si>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</si>
  <si>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</si>
  <si>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</si>
  <si>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</si>
  <si>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</si>
  <si>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</si>
  <si>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</si>
  <si>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</si>
  <si>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</si>
  <si>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</si>
  <si>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</si>
  <si>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</si>
  <si>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</si>
  <si>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</si>
  <si>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</si>
  <si>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</si>
  <si>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</si>
  <si>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</si>
  <si>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</si>
  <si>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</si>
  <si>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</si>
  <si>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</si>
  <si>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</si>
  <si>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</si>
  <si>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</si>
  <si>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</si>
  <si>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</si>
  <si>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</si>
  <si>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</si>
  <si>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</si>
  <si>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</si>
  <si>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</si>
  <si>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</si>
  <si>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</si>
  <si>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</si>
  <si>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</si>
  <si>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</si>
  <si>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</si>
  <si>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</si>
  <si>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</si>
  <si>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</si>
  <si>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</si>
  <si>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</si>
  <si>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</si>
  <si>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</si>
  <si>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</si>
  <si>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</si>
  <si>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</si>
  <si>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</si>
  <si>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</si>
  <si>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</si>
  <si>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</si>
  <si>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</si>
  <si>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</si>
  <si>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</si>
  <si>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</si>
  <si>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</si>
  <si>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</si>
  <si>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</si>
  <si>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</si>
  <si>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</si>
  <si>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</si>
  <si>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</si>
  <si>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</si>
  <si>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</si>
  <si>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</si>
  <si>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</si>
  <si>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</si>
  <si>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</si>
  <si>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</si>
  <si>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</si>
  <si>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</si>
  <si>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</si>
  <si>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</si>
  <si>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</si>
  <si>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</si>
  <si>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</si>
  <si>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</si>
  <si>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</si>
  <si>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</si>
  <si>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</si>
  <si>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</si>
  <si>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</si>
  <si>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</si>
  <si>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</si>
  <si>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</si>
  <si>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</si>
  <si>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</si>
  <si>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</si>
  <si>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</si>
  <si>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</si>
  <si>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</si>
  <si>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</si>
  <si>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</si>
  <si>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</si>
  <si>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</si>
  <si>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</si>
  <si>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</si>
  <si>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</si>
  <si>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</si>
  <si>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</si>
  <si>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</si>
  <si>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</si>
  <si>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</si>
  <si>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</si>
  <si>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</si>
  <si>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</si>
  <si>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</si>
  <si>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</si>
  <si>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</si>
  <si>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</si>
  <si>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</si>
  <si>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</si>
  <si>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</si>
  <si>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</si>
  <si>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</si>
  <si>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</si>
  <si>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</si>
  <si>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</si>
  <si>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</si>
  <si>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</si>
  <si>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</si>
  <si>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</si>
  <si>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</si>
  <si>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</si>
  <si>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</si>
  <si>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</si>
  <si>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</si>
  <si>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</si>
  <si>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</si>
  <si>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</si>
  <si>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</si>
  <si>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</si>
  <si>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</si>
  <si>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</si>
  <si>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</si>
  <si>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</si>
  <si>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</si>
  <si>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</si>
  <si>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</si>
  <si>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</si>
  <si>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</si>
  <si>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</si>
  <si>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</si>
  <si>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</si>
  <si>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</si>
  <si>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</si>
  <si>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</si>
  <si>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</si>
  <si>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</si>
  <si>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</si>
  <si>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</si>
  <si>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</si>
  <si>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</si>
  <si>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</si>
  <si>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</si>
  <si>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</si>
  <si>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</si>
  <si>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</si>
  <si>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</si>
  <si>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</si>
  <si>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</si>
  <si>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</si>
  <si>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</si>
  <si>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</si>
  <si>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</si>
  <si>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</si>
  <si>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</si>
  <si>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</si>
  <si>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</si>
  <si>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</si>
  <si>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</si>
  <si>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</si>
  <si>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</si>
  <si>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</si>
  <si>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</si>
  <si>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</si>
  <si>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</si>
  <si>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</si>
  <si>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</si>
  <si>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</si>
  <si>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</si>
  <si>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</si>
  <si>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</si>
  <si>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</si>
  <si>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</si>
  <si>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</si>
  <si>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</si>
  <si>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</si>
  <si>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</si>
  <si>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</si>
  <si>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</si>
  <si>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</si>
  <si>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</si>
  <si>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</si>
  <si>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</si>
  <si>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</si>
  <si>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</si>
  <si>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</si>
  <si>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</si>
  <si>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</si>
  <si>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</si>
  <si>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</si>
  <si>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</si>
  <si>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</si>
  <si>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</si>
  <si>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</si>
  <si>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</si>
  <si>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</si>
  <si>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</si>
  <si>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</si>
  <si>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</si>
  <si>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</si>
  <si>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</si>
  <si>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</si>
  <si>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</si>
  <si>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</si>
  <si>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</si>
  <si>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</si>
  <si>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</si>
  <si>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</si>
  <si>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</si>
  <si>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</si>
  <si>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</si>
  <si>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</si>
  <si>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</si>
  <si>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</si>
  <si>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</si>
  <si>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</si>
  <si>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</si>
  <si>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</si>
  <si>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</si>
  <si>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</si>
  <si>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</si>
  <si>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</si>
  <si>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</si>
  <si>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</si>
  <si>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</si>
  <si>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</si>
  <si>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</si>
  <si>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</si>
  <si>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</si>
  <si>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</si>
  <si>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</si>
  <si>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</si>
  <si>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</si>
  <si>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</si>
  <si>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</si>
  <si>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</si>
  <si>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</si>
  <si>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</si>
  <si>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</si>
  <si>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</si>
  <si>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</si>
  <si>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</si>
  <si>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</si>
  <si>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</si>
  <si>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</si>
  <si>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</si>
  <si>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</si>
  <si>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</si>
  <si>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</si>
  <si>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</si>
  <si>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</si>
  <si>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</si>
  <si>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</si>
  <si>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</si>
  <si>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</si>
  <si>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</si>
  <si>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</si>
  <si>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</si>
  <si>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</si>
  <si>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</si>
  <si>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</si>
  <si>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</si>
  <si>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</si>
  <si>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</si>
  <si>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</si>
  <si>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</si>
  <si>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</si>
  <si>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</si>
  <si>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</si>
  <si>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</si>
  <si>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</si>
  <si>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</si>
  <si>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</si>
  <si>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</si>
  <si>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</si>
  <si>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</si>
  <si>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</si>
  <si>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</si>
  <si>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</si>
  <si>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</si>
  <si>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</si>
  <si>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</si>
  <si>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</si>
  <si>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</si>
  <si>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</si>
  <si>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</si>
  <si>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</si>
  <si>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</si>
  <si>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</si>
  <si>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</si>
  <si>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</si>
  <si>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</si>
  <si>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</si>
  <si>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</si>
  <si>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</si>
  <si>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</si>
  <si>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</si>
  <si>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</si>
  <si>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</si>
  <si>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</si>
  <si>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</si>
  <si>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</si>
  <si>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</si>
  <si>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</si>
  <si>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</si>
  <si>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</si>
  <si>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</si>
  <si>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</si>
  <si>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</si>
  <si>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</si>
  <si>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</si>
  <si>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</si>
  <si>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</si>
  <si>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</si>
  <si>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</si>
  <si>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</si>
  <si>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</si>
  <si>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</si>
  <si>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</si>
  <si>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</si>
  <si>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</si>
  <si>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</si>
  <si>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</si>
  <si>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</si>
  <si>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</si>
  <si>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</si>
  <si>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</si>
  <si>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</si>
  <si>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</si>
  <si>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</si>
  <si>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</si>
  <si>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</si>
  <si>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</si>
  <si>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</si>
  <si>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</si>
  <si>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</si>
  <si>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</si>
  <si>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</si>
  <si>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</si>
  <si>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</si>
  <si>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</si>
  <si>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</si>
  <si>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</si>
  <si>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</si>
  <si>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</si>
  <si>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</si>
  <si>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</si>
  <si>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</si>
  <si>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</si>
  <si>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</si>
  <si>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</si>
  <si>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</si>
  <si>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</si>
  <si>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</si>
  <si>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</si>
  <si>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</si>
  <si>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</si>
  <si>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</si>
  <si>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</si>
  <si>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</si>
  <si>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</si>
  <si>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</si>
  <si>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</si>
  <si>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</si>
  <si>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</si>
  <si>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</si>
  <si>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</si>
  <si>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</si>
  <si>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</si>
  <si>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</si>
  <si>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</si>
  <si>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</si>
  <si>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</si>
  <si>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</si>
  <si>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</si>
  <si>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</si>
  <si>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</si>
  <si>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</si>
  <si>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</si>
  <si>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</si>
  <si>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</si>
  <si>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</si>
  <si>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</si>
  <si>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</si>
  <si>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</si>
  <si>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</si>
  <si>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</si>
  <si>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</si>
  <si>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</si>
  <si>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</si>
  <si>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</si>
  <si>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</si>
  <si>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</si>
  <si>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</si>
  <si>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</si>
  <si>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</si>
  <si>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</si>
  <si>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</si>
  <si>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</si>
  <si>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</si>
  <si>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</si>
  <si>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</si>
  <si>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</si>
  <si>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</si>
  <si>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</si>
  <si>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</si>
  <si>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</si>
  <si>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</si>
  <si>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</si>
  <si>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</si>
  <si>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</si>
  <si>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</si>
  <si>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</si>
  <si>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</si>
  <si>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</si>
  <si>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</si>
  <si>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</si>
  <si>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</si>
  <si>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</si>
  <si>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</si>
  <si>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</si>
  <si>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</si>
  <si>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</si>
  <si>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</si>
  <si>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</si>
  <si>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</si>
  <si>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</si>
  <si>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</si>
  <si>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</si>
  <si>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</si>
  <si>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</si>
  <si>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</si>
  <si>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</si>
  <si>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</si>
  <si>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</si>
  <si>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</si>
  <si>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</si>
  <si>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</si>
  <si>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</si>
  <si>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</si>
  <si>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</si>
  <si>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</si>
  <si>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</si>
  <si>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</si>
  <si>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</si>
  <si>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</si>
  <si>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</si>
  <si>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</si>
  <si>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</si>
  <si>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</si>
  <si>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</si>
  <si>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</si>
  <si>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</si>
  <si>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</si>
  <si>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</si>
  <si>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</si>
  <si>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</si>
  <si>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</si>
  <si>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</si>
  <si>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</si>
  <si>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</si>
  <si>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</si>
  <si>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</si>
  <si>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</si>
  <si>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</si>
  <si>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</si>
  <si>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</si>
  <si>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</si>
  <si>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</si>
  <si>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</si>
  <si>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</si>
  <si>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</si>
  <si>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</si>
  <si>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</si>
  <si>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</si>
  <si>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</si>
  <si>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</si>
  <si>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</si>
  <si>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</si>
  <si>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</si>
  <si>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</si>
  <si>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</si>
  <si>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</si>
  <si>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</si>
  <si>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</si>
  <si>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</si>
  <si>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</si>
  <si>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</si>
  <si>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</si>
  <si>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</si>
  <si>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</si>
  <si>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</si>
  <si>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</si>
  <si>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</si>
  <si>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</si>
  <si>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</si>
  <si>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</si>
  <si>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</si>
  <si>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</si>
  <si>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</si>
  <si>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</si>
  <si>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</si>
  <si>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</si>
  <si>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</si>
  <si>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</si>
  <si>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</si>
  <si>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</si>
  <si>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</si>
  <si>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</si>
  <si>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</si>
  <si>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</si>
  <si>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</si>
  <si>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</si>
  <si>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</si>
  <si>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</si>
  <si>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</si>
  <si>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</si>
  <si>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</si>
  <si>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</si>
  <si>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</si>
  <si>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</si>
  <si>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</si>
  <si>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</si>
  <si>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</si>
  <si>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</si>
  <si>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</si>
  <si>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</si>
  <si>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</si>
  <si>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</si>
  <si>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</si>
  <si>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</si>
  <si>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</si>
  <si>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</si>
  <si>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</si>
  <si>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</si>
  <si>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</si>
  <si>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</si>
  <si>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</si>
  <si>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</si>
  <si>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</si>
  <si>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</si>
  <si>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</si>
  <si>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</si>
  <si>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</si>
  <si>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</si>
  <si>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</si>
  <si>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</si>
  <si>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</si>
  <si>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</si>
  <si>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</si>
  <si>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</si>
  <si>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</si>
  <si>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</si>
  <si>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</si>
  <si>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</si>
  <si>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</si>
  <si>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</si>
  <si>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</si>
  <si>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</si>
  <si>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</si>
  <si>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</si>
  <si>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</si>
  <si>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</si>
  <si>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</si>
  <si>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</si>
  <si>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</si>
  <si>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</si>
  <si>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</si>
  <si>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</si>
  <si>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</si>
  <si>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</si>
  <si>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</si>
  <si>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</si>
  <si>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</si>
  <si>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</si>
  <si>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</si>
  <si>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</si>
  <si>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</si>
  <si>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</si>
  <si>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</si>
  <si>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</si>
  <si>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</si>
  <si>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</si>
  <si>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</si>
  <si>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</si>
  <si>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</si>
  <si>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</si>
  <si>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</si>
  <si>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</si>
  <si>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</si>
  <si>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</si>
  <si>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</si>
  <si>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</si>
  <si>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</si>
  <si>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</si>
  <si>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</si>
  <si>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</si>
  <si>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</si>
  <si>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</si>
  <si>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</si>
  <si>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</si>
  <si>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</si>
  <si>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</si>
  <si>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</si>
  <si>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</si>
  <si>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</si>
  <si>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</si>
  <si>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</si>
  <si>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</si>
  <si>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</si>
  <si>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</si>
  <si>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</si>
  <si>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</si>
  <si>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</si>
  <si>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</si>
  <si>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</si>
  <si>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</si>
  <si>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</si>
  <si>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</si>
  <si>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</si>
  <si>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</si>
  <si>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</si>
  <si>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</si>
  <si>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</si>
  <si>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</si>
  <si>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</si>
  <si>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</si>
  <si>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</si>
  <si>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</si>
  <si>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</si>
  <si>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</si>
  <si>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</si>
  <si>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</si>
  <si>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</si>
  <si>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</si>
  <si>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</si>
  <si>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</si>
  <si>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</si>
  <si>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</si>
  <si>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</si>
  <si>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</si>
  <si>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</si>
  <si>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</si>
  <si>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</si>
  <si>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</si>
  <si>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</si>
  <si>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</si>
  <si>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</si>
  <si>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</si>
  <si>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</si>
  <si>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</si>
  <si>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</si>
  <si>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</si>
  <si>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</si>
  <si>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</si>
  <si>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</si>
  <si>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</si>
  <si>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</si>
  <si>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</si>
  <si>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</si>
  <si>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</si>
  <si>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</si>
  <si>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</si>
  <si>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</si>
  <si>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</si>
  <si>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</si>
  <si>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</si>
  <si>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</si>
  <si>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</si>
  <si>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</si>
  <si>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</si>
  <si>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</si>
  <si>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</si>
  <si>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</si>
  <si>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</si>
  <si>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</si>
  <si>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</si>
  <si>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</si>
  <si>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</si>
  <si>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</si>
  <si>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</si>
  <si>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</si>
  <si>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</si>
  <si>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</si>
  <si>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</si>
  <si>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</si>
  <si>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</si>
  <si>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</si>
  <si>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</si>
  <si>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</si>
  <si>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</si>
  <si>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</si>
  <si>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</si>
  <si>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</si>
  <si>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</si>
  <si>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</si>
  <si>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</si>
  <si>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</si>
  <si>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</si>
  <si>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</si>
  <si>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</si>
  <si>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</si>
  <si>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</si>
  <si>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</si>
  <si>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</si>
  <si>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</si>
  <si>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</si>
  <si>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</si>
  <si>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</si>
  <si>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</si>
  <si>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</si>
  <si>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</si>
  <si>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</si>
  <si>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</si>
  <si>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</si>
  <si>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</si>
  <si>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</si>
  <si>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</si>
  <si>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</si>
  <si>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</si>
  <si>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</si>
  <si>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</si>
  <si>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</si>
  <si>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</si>
  <si>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</si>
  <si>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</si>
  <si>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</si>
  <si>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</si>
  <si>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</si>
  <si>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</si>
  <si>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</si>
  <si>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</si>
  <si>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</si>
  <si>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</si>
  <si>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</si>
  <si>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</si>
  <si>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</si>
  <si>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</si>
  <si>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</si>
  <si>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</si>
  <si>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</si>
  <si>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</si>
  <si>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</si>
  <si>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</si>
  <si>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</si>
  <si>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</si>
  <si>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</si>
  <si>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</si>
  <si>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</si>
  <si>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</si>
  <si>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</si>
  <si>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</si>
  <si>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</si>
  <si>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</si>
  <si>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</si>
  <si>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</si>
  <si>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</si>
  <si>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</si>
  <si>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</si>
  <si>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</si>
  <si>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</si>
  <si>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</si>
  <si>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</si>
  <si>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</si>
  <si>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</si>
  <si>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</si>
  <si>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</si>
  <si>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</si>
  <si>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</si>
  <si>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</si>
  <si>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</si>
  <si>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</si>
  <si>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</si>
  <si>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</si>
  <si>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</si>
  <si>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</si>
  <si>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</si>
  <si>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</si>
  <si>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</si>
  <si>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</si>
  <si>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</si>
  <si>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</si>
  <si>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</si>
  <si>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</si>
  <si>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</si>
  <si>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</si>
  <si>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</si>
  <si>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</si>
  <si>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</si>
  <si>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</si>
  <si>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</si>
  <si>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</si>
  <si>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</si>
  <si>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</si>
  <si>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</si>
  <si>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</si>
  <si>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</si>
  <si>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</si>
  <si>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</si>
  <si>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</si>
  <si>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</si>
  <si>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</si>
  <si>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</si>
  <si>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</si>
  <si>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</si>
  <si>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</si>
  <si>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</si>
  <si>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</si>
  <si>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</si>
  <si>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</si>
  <si>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</si>
  <si>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</si>
  <si>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</si>
  <si>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</si>
  <si>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</si>
  <si>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</si>
  <si>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</si>
  <si>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</si>
  <si>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</si>
  <si>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</si>
  <si>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</si>
  <si>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</si>
  <si>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</si>
  <si>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</si>
  <si>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</si>
  <si>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</si>
  <si>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</si>
  <si>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</si>
  <si>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</si>
  <si>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</si>
  <si>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</si>
  <si>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</si>
  <si>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</si>
  <si>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</si>
  <si>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</si>
  <si>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</si>
  <si>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</si>
  <si>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</si>
  <si>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</si>
  <si>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</si>
  <si>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</si>
  <si>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</si>
  <si>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</si>
  <si>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</si>
  <si>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</si>
  <si>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</si>
  <si>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</si>
  <si>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</si>
  <si>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</si>
  <si>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</si>
  <si>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</si>
  <si>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</si>
  <si>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</si>
  <si>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</si>
  <si>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</si>
  <si>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</si>
  <si>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</si>
  <si>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</si>
  <si>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</si>
  <si>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</si>
  <si>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</si>
  <si>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</si>
  <si>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</si>
  <si>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</si>
  <si>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</si>
  <si>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</si>
  <si>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</si>
  <si>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</si>
  <si>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</si>
  <si>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</si>
  <si>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</si>
  <si>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</si>
  <si>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</si>
  <si>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</si>
  <si>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</si>
  <si>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</si>
  <si>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</si>
  <si>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</si>
  <si>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</si>
  <si>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</si>
  <si>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</si>
  <si>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</si>
  <si>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</si>
  <si>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</si>
  <si>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</si>
  <si>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</si>
  <si>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</si>
  <si>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</si>
  <si>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</si>
  <si>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</si>
  <si>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</si>
  <si>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</si>
  <si>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</si>
  <si>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</si>
  <si>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</si>
  <si>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</si>
  <si>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</si>
  <si>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</si>
  <si>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</si>
  <si>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</si>
  <si>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</si>
  <si>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</si>
  <si>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</si>
  <si>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</si>
  <si>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</si>
  <si>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</si>
  <si>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</si>
  <si>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</si>
  <si>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</si>
  <si>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</si>
  <si>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</si>
  <si>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</si>
  <si>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</si>
  <si>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</si>
  <si>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</si>
  <si>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</si>
  <si>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</si>
  <si>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</si>
  <si>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</si>
  <si>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</si>
  <si>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</si>
  <si>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</si>
  <si>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</si>
  <si>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</si>
  <si>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</si>
  <si>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</si>
  <si>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</si>
  <si>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</si>
  <si>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</si>
  <si>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</si>
  <si>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</si>
  <si>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</si>
  <si>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</si>
  <si>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</si>
  <si>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</si>
  <si>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</si>
  <si>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</si>
  <si>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</si>
  <si>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</si>
  <si>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</si>
  <si>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</si>
  <si>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</si>
  <si>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</si>
  <si>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</si>
  <si>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</si>
  <si>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</si>
  <si>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</si>
  <si>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</si>
  <si>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</si>
  <si>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</si>
  <si>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</si>
  <si>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</si>
  <si>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</si>
  <si>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</si>
  <si>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</si>
  <si>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</si>
  <si>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</si>
  <si>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</si>
  <si>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</si>
  <si>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</si>
  <si>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</si>
  <si>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</si>
  <si>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</si>
  <si>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</si>
  <si>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</si>
  <si>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</si>
  <si>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</si>
  <si>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</si>
  <si>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</si>
  <si>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</si>
  <si>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</si>
  <si>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</si>
  <si>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</si>
  <si>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</si>
  <si>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</si>
  <si>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</si>
  <si>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</si>
  <si>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</si>
  <si>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</si>
  <si>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</si>
  <si>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</si>
  <si>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</si>
  <si>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</si>
  <si>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</si>
  <si>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</si>
  <si>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</si>
  <si>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</si>
  <si>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</si>
  <si>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</si>
  <si>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</si>
  <si>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</si>
  <si>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</si>
  <si>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</si>
  <si>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</si>
  <si>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</si>
  <si>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</si>
  <si>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</si>
  <si>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</si>
  <si>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</si>
  <si>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</si>
  <si>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</si>
  <si>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</si>
  <si>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</si>
  <si>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</si>
  <si>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</si>
  <si>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</si>
  <si>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</si>
  <si>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</si>
  <si>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</si>
  <si>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</si>
  <si>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</si>
  <si>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</si>
  <si>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</si>
  <si>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</si>
  <si>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</si>
  <si>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</si>
  <si>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</si>
  <si>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</si>
  <si>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</si>
  <si>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</si>
  <si>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</si>
  <si>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</si>
  <si>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</si>
  <si>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</si>
  <si>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</si>
  <si>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</si>
  <si>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</si>
  <si>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</si>
  <si>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</si>
  <si>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</si>
  <si>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</si>
  <si>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</si>
  <si>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</si>
  <si>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</si>
  <si>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</si>
  <si>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</si>
  <si>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</si>
  <si>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</si>
  <si>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</si>
  <si>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</si>
  <si>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</si>
  <si>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</si>
  <si>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</si>
  <si>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</si>
  <si>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</si>
  <si>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</si>
  <si>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</si>
  <si>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</si>
  <si>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</si>
  <si>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</si>
  <si>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</si>
  <si>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</si>
  <si>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</si>
  <si>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</si>
  <si>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</si>
  <si>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</si>
  <si>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</si>
  <si>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</si>
  <si>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</si>
  <si>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</si>
  <si>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</si>
  <si>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</si>
  <si>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</si>
  <si>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</si>
  <si>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</si>
  <si>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</si>
  <si>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</si>
  <si>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</si>
  <si>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</si>
  <si>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</si>
  <si>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</si>
  <si>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</si>
  <si>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</si>
  <si>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</si>
  <si>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</si>
  <si>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</si>
  <si>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</si>
  <si>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</si>
  <si>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</si>
  <si>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</si>
  <si>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</si>
  <si>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</si>
  <si>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</si>
  <si>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</si>
  <si>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</si>
  <si>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</si>
  <si>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</si>
  <si>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</si>
  <si>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</si>
  <si>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</si>
  <si>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</si>
  <si>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</si>
  <si>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</si>
  <si>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</si>
  <si>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</si>
  <si>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</si>
  <si>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</si>
  <si>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</si>
  <si>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</si>
  <si>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</si>
  <si>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</si>
  <si>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</si>
  <si>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</si>
  <si>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</si>
  <si>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</si>
  <si>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</si>
  <si>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</si>
  <si>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</si>
  <si>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</si>
  <si>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</si>
  <si>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</si>
  <si>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</si>
  <si>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</si>
  <si>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</si>
  <si>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</si>
  <si>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</si>
  <si>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</si>
  <si>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</si>
  <si>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</si>
  <si>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</si>
  <si>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</si>
  <si>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</si>
  <si>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</si>
  <si>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</si>
  <si>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</si>
  <si>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</si>
  <si>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</si>
  <si>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</si>
  <si>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</si>
  <si>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</si>
  <si>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</si>
  <si>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</si>
  <si>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</si>
  <si>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</si>
  <si>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</si>
  <si>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</si>
  <si>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</si>
  <si>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</si>
  <si>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</si>
  <si>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</si>
  <si>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</si>
  <si>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</si>
  <si>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</si>
  <si>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</si>
  <si>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</si>
  <si>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</si>
  <si>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</si>
  <si>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</si>
  <si>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</si>
  <si>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</si>
  <si>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</si>
  <si>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</si>
  <si>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</si>
  <si>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</si>
  <si>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</si>
  <si>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</si>
  <si>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</si>
  <si>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</si>
  <si>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</si>
  <si>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</si>
  <si>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</si>
  <si>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</si>
  <si>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</si>
  <si>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</si>
  <si>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</si>
  <si>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</si>
  <si>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</si>
  <si>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</si>
  <si>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</si>
  <si>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</si>
  <si>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</si>
  <si>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</si>
  <si>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</si>
  <si>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</si>
  <si>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</si>
  <si>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</si>
  <si>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</si>
  <si>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</si>
  <si>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</si>
  <si>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</si>
  <si>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</si>
  <si>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</si>
  <si>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</si>
  <si>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</si>
  <si>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</si>
  <si>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</si>
  <si>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</si>
  <si>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</si>
  <si>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</si>
  <si>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</si>
  <si>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</si>
  <si>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</si>
  <si>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</si>
  <si>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</si>
  <si>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</si>
  <si>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</si>
  <si>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</si>
  <si>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</si>
  <si>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</si>
  <si>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</si>
  <si>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</si>
  <si>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</si>
  <si>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</si>
  <si>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</si>
  <si>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</si>
  <si>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</si>
  <si>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</si>
  <si>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</si>
  <si>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</si>
  <si>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</si>
  <si>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</si>
  <si>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</si>
  <si>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</si>
  <si>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</si>
  <si>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</si>
  <si>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</si>
  <si>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</si>
  <si>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</si>
  <si>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</si>
  <si>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</si>
  <si>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</si>
  <si>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</si>
  <si>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</si>
  <si>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</si>
  <si>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</si>
  <si>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</si>
  <si>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</si>
  <si>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</si>
  <si>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</si>
  <si>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</si>
  <si>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</si>
  <si>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</si>
  <si>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</si>
  <si>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</si>
  <si>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</si>
  <si>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</si>
  <si>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</si>
  <si>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</si>
  <si>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</si>
  <si>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</si>
  <si>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</si>
  <si>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</si>
  <si>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</si>
  <si>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</si>
  <si>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</si>
  <si>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</si>
  <si>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</si>
  <si>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</si>
  <si>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</si>
  <si>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</si>
  <si>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</si>
  <si>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</si>
  <si>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</si>
  <si>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</si>
  <si>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</si>
  <si>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</si>
  <si>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</si>
  <si>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</si>
  <si>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</si>
  <si>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</si>
  <si>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</si>
  <si>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</si>
  <si>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</si>
  <si>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</si>
  <si>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</si>
  <si>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</si>
  <si>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</si>
  <si>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</si>
  <si>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</si>
  <si>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</si>
  <si>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</si>
  <si>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</si>
  <si>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</si>
  <si>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</si>
  <si>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</si>
  <si>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</si>
  <si>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</si>
  <si>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</si>
  <si>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</si>
  <si>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</si>
  <si>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</si>
  <si>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</si>
  <si>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</si>
  <si>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</si>
  <si>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</si>
  <si>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</si>
  <si>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</si>
  <si>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</si>
  <si>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</si>
  <si>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</si>
  <si>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</si>
  <si>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</si>
  <si>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</si>
  <si>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</si>
  <si>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</si>
  <si>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</si>
  <si>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</si>
  <si>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</si>
  <si>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</si>
  <si>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</si>
  <si>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</si>
  <si>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</si>
  <si>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</si>
  <si>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</si>
  <si>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</si>
  <si>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</si>
  <si>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</si>
  <si>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</si>
  <si>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</si>
  <si>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</si>
  <si>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</si>
  <si>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</si>
  <si>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</si>
  <si>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</si>
  <si>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</si>
  <si>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</si>
  <si>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</si>
  <si>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</si>
  <si>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</si>
  <si>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</si>
  <si>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</si>
  <si>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</si>
  <si>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</si>
  <si>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</si>
  <si>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</si>
  <si>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</si>
  <si>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</si>
  <si>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</si>
  <si>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</si>
  <si>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</si>
  <si>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</si>
  <si>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</si>
  <si>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</si>
  <si>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</si>
  <si>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</si>
  <si>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</si>
  <si>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</si>
  <si>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</si>
  <si>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</si>
  <si>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</si>
  <si>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</si>
  <si>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</si>
  <si>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</si>
  <si>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</si>
  <si>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</si>
  <si>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</si>
  <si>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</si>
  <si>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</si>
  <si>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</si>
  <si>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</si>
  <si>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</si>
  <si>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</si>
  <si>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</si>
  <si>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</si>
  <si>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</si>
  <si>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</si>
  <si>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</si>
  <si>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</si>
  <si>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</si>
  <si>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</si>
  <si>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</si>
  <si>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</si>
  <si>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</si>
  <si>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</si>
  <si>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</si>
  <si>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</si>
  <si>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</si>
  <si>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</si>
  <si>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</si>
  <si>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</si>
  <si>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</si>
  <si>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</si>
  <si>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</si>
  <si>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</si>
  <si>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</si>
  <si>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</si>
  <si>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</si>
  <si>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</si>
  <si>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</si>
  <si>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</si>
  <si>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</si>
  <si>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</si>
  <si>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</si>
  <si>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</si>
  <si>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</si>
  <si>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</si>
  <si>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</si>
  <si>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</si>
  <si>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</si>
  <si>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</si>
  <si>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</si>
  <si>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</si>
  <si>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</si>
  <si>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</si>
  <si>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</si>
  <si>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</si>
  <si>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</si>
  <si>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</si>
  <si>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</si>
  <si>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</si>
  <si>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</si>
  <si>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</si>
  <si>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</si>
  <si>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</si>
  <si>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</si>
  <si>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</si>
  <si>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</si>
  <si>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</si>
  <si>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</si>
  <si>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</si>
  <si>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</si>
  <si>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</si>
  <si>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</si>
  <si>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</si>
  <si>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</si>
  <si>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</si>
  <si>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</si>
  <si>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</si>
  <si>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</si>
  <si>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</si>
  <si>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</si>
  <si>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</si>
  <si>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</si>
  <si>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</si>
  <si>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</si>
  <si>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</si>
  <si>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</si>
  <si>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</si>
  <si>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</si>
  <si>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</si>
  <si>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</si>
  <si>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</si>
  <si>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</si>
  <si>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</si>
  <si>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</si>
  <si>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</si>
  <si>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</si>
  <si>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</si>
  <si>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</si>
  <si>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</si>
  <si>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</si>
  <si>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</si>
  <si>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</si>
  <si>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</si>
  <si>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</si>
  <si>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</si>
  <si>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</si>
  <si>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</si>
  <si>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</si>
  <si>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</si>
  <si>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</si>
  <si>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</si>
  <si>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</si>
  <si>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</si>
  <si>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</si>
  <si>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</si>
  <si>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</si>
  <si>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</si>
  <si>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</si>
  <si>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</si>
  <si>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</si>
  <si>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</si>
  <si>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</si>
  <si>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</si>
  <si>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</si>
  <si>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</si>
  <si>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</si>
  <si>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</si>
  <si>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</si>
  <si>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</si>
  <si>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</si>
  <si>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</si>
  <si>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</si>
  <si>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</si>
  <si>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</si>
  <si>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</si>
  <si>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</si>
  <si>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</si>
  <si>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</si>
  <si>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</si>
  <si>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</si>
  <si>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</si>
  <si>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</si>
  <si>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</si>
  <si>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</si>
  <si>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</si>
  <si>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</si>
  <si>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</si>
  <si>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</si>
  <si>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</si>
  <si>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</si>
  <si>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</si>
  <si>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</si>
  <si>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</si>
  <si>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</si>
  <si>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</si>
  <si>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</si>
  <si>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</si>
  <si>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</si>
  <si>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</si>
  <si>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</si>
  <si>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</si>
  <si>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</si>
  <si>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</si>
  <si>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</si>
  <si>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</si>
  <si>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</si>
  <si>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</si>
  <si>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</si>
  <si>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</si>
  <si>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</si>
  <si>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</si>
  <si>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</si>
  <si>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</si>
  <si>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</si>
  <si>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</si>
  <si>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</si>
  <si>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</si>
  <si>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</si>
  <si>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</si>
  <si>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</si>
  <si>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</si>
  <si>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</si>
  <si>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</si>
  <si>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</si>
  <si>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</si>
  <si>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</si>
  <si>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</si>
  <si>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</si>
  <si>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</si>
  <si>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</si>
  <si>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</si>
  <si>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</si>
  <si>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</si>
  <si>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</si>
  <si>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</si>
  <si>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</si>
  <si>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</si>
  <si>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</si>
  <si>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</si>
  <si>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</si>
  <si>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</si>
  <si>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</si>
  <si>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</si>
  <si>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</si>
  <si>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</si>
  <si>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</si>
  <si>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</si>
  <si>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</si>
  <si>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</si>
  <si>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</si>
  <si>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</si>
  <si>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</si>
  <si>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</si>
  <si>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</si>
  <si>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</si>
  <si>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</si>
  <si>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</si>
  <si>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</si>
  <si>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</si>
  <si>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</si>
  <si>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</si>
  <si>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</si>
  <si>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</si>
  <si>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</si>
  <si>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</si>
  <si>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</si>
  <si>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</si>
  <si>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</si>
  <si>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</si>
  <si>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</si>
  <si>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</si>
  <si>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</si>
  <si>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</si>
  <si>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</si>
  <si>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</si>
  <si>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</si>
  <si>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</si>
  <si>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</si>
  <si>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</si>
  <si>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</si>
  <si>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</si>
  <si>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</si>
  <si>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</si>
  <si>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</si>
  <si>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</si>
  <si>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</si>
  <si>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</si>
  <si>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</si>
  <si>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</si>
  <si>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</si>
  <si>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</si>
  <si>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</si>
  <si>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</si>
  <si>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</si>
  <si>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</si>
  <si>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</si>
  <si>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</si>
  <si>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</si>
  <si>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</si>
  <si>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</si>
  <si>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</si>
  <si>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</si>
  <si>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</si>
  <si>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</si>
  <si>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</si>
  <si>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</si>
  <si>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</si>
  <si>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</si>
  <si>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</si>
  <si>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</si>
  <si>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</si>
  <si>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</si>
  <si>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</si>
  <si>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</si>
  <si>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</si>
  <si>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</si>
  <si>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</si>
  <si>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</si>
  <si>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</si>
  <si>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</si>
  <si>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</si>
  <si>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</si>
  <si>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</si>
  <si>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</si>
  <si>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</si>
  <si>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</si>
  <si>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</si>
  <si>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</si>
  <si>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</si>
  <si>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</si>
  <si>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</si>
  <si>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</si>
  <si>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</si>
  <si>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</si>
  <si>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</si>
  <si>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</si>
  <si>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</si>
  <si>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</si>
  <si>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</si>
  <si>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</si>
  <si>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</si>
  <si>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</si>
  <si>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</si>
  <si>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</si>
  <si>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</si>
  <si>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</si>
  <si>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</si>
  <si>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</si>
  <si>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</si>
  <si>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</si>
  <si>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</si>
  <si>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</si>
  <si>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</si>
  <si>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</si>
  <si>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</si>
  <si>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</si>
  <si>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</si>
  <si>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</si>
  <si>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</si>
  <si>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</si>
  <si>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</si>
  <si>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</si>
  <si>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</si>
  <si>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</si>
  <si>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</si>
  <si>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</si>
  <si>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</si>
  <si>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</si>
  <si>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</si>
  <si>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</si>
  <si>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</si>
  <si>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</si>
  <si>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</si>
  <si>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</si>
  <si>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</si>
  <si>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</si>
  <si>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</si>
  <si>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</si>
  <si>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</si>
  <si>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</si>
  <si>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</si>
  <si>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</si>
  <si>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</si>
  <si>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</si>
  <si>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</si>
  <si>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</si>
  <si>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</si>
  <si>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</si>
  <si>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</si>
  <si>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</si>
  <si>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</si>
  <si>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</si>
  <si>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</si>
  <si>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</si>
  <si>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</si>
  <si>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</si>
  <si>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</si>
  <si>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</si>
  <si>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</si>
  <si>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</si>
  <si>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</si>
  <si>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</si>
  <si>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</si>
  <si>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</si>
  <si>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</si>
  <si>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</si>
  <si>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</si>
  <si>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</si>
  <si>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</si>
  <si>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</si>
  <si>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</si>
  <si>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</si>
  <si>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</si>
  <si>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</si>
  <si>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</si>
  <si>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</si>
  <si>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</si>
  <si>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</si>
  <si>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</si>
  <si>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</si>
  <si>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</si>
  <si>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</si>
  <si>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</si>
  <si>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</si>
  <si>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</si>
  <si>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</si>
  <si>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</si>
  <si>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</si>
  <si>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</si>
  <si>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</si>
  <si>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</si>
  <si>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</si>
  <si>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</si>
  <si>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</si>
  <si>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</si>
  <si>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</si>
  <si>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</si>
  <si>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</si>
  <si>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</si>
  <si>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</si>
  <si>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</si>
  <si>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</si>
  <si>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</si>
  <si>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</si>
  <si>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</si>
  <si>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</si>
  <si>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</si>
  <si>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</si>
  <si>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</si>
  <si>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</si>
  <si>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</si>
  <si>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</si>
  <si>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</si>
  <si>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</si>
  <si>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</si>
  <si>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</si>
  <si>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</si>
  <si>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</si>
  <si>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</si>
  <si>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</si>
  <si>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</si>
  <si>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</si>
  <si>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</si>
  <si>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</si>
  <si>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</si>
  <si>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</si>
  <si>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</si>
  <si>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</si>
  <si>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</si>
  <si>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</si>
  <si>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</si>
  <si>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</si>
  <si>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</si>
  <si>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</si>
  <si>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</si>
  <si>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</si>
  <si>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</si>
  <si>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</si>
  <si>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</si>
  <si>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</si>
  <si>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</si>
  <si>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</si>
  <si>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</si>
  <si>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</si>
  <si>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</si>
  <si>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</si>
  <si>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</si>
  <si>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</si>
  <si>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</si>
  <si>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</si>
  <si>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</si>
  <si>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</si>
  <si>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</si>
  <si>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</si>
  <si>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</si>
  <si>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</si>
  <si>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</si>
  <si>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</si>
  <si>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</si>
  <si>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</si>
  <si>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</si>
  <si>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</si>
  <si>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</si>
  <si>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</si>
  <si>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</si>
  <si>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</si>
  <si>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</si>
  <si>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</si>
  <si>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</si>
  <si>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</si>
  <si>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</si>
  <si>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</si>
  <si>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</si>
  <si>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</si>
  <si>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</si>
  <si>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</si>
  <si>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</si>
  <si>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</si>
  <si>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</si>
  <si>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</si>
  <si>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</si>
  <si>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</si>
  <si>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</si>
  <si>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</si>
  <si>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</si>
  <si>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</si>
  <si>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</si>
  <si>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</si>
  <si>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</si>
  <si>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</si>
  <si>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</si>
  <si>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</si>
  <si>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</si>
  <si>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</si>
  <si>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</si>
  <si>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</si>
  <si>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</si>
  <si>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</si>
  <si>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</si>
  <si>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</si>
  <si>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</si>
  <si>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</si>
  <si>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</si>
  <si>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</si>
  <si>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</si>
  <si>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</si>
  <si>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</si>
  <si>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</si>
  <si>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</si>
  <si>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</si>
  <si>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</si>
  <si>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</si>
  <si>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</si>
  <si>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</si>
  <si>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</si>
  <si>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</si>
  <si>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</si>
  <si>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</si>
  <si>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</si>
  <si>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</si>
  <si>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</si>
  <si>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</si>
  <si>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</si>
  <si>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</si>
  <si>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</si>
  <si>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</si>
  <si>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</si>
  <si>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</si>
  <si>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</si>
  <si>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</si>
  <si>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</si>
  <si>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</si>
  <si>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</si>
  <si>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</si>
  <si>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</si>
  <si>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</si>
  <si>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</si>
  <si>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</si>
  <si>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</si>
  <si>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</si>
  <si>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</si>
  <si>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</si>
  <si>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</si>
  <si>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</si>
  <si>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</si>
  <si>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</si>
  <si>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</si>
  <si>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</si>
  <si>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</si>
  <si>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</si>
  <si>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</si>
  <si>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</si>
  <si>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</si>
  <si>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</si>
  <si>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</si>
  <si>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</si>
  <si>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</si>
  <si>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</si>
  <si>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</si>
  <si>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</si>
  <si>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</si>
  <si>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</si>
  <si>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</si>
  <si>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</si>
  <si>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</si>
  <si>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</si>
  <si>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</si>
  <si>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</si>
  <si>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</si>
  <si>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</si>
  <si>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</si>
  <si>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</si>
  <si>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</si>
  <si>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</si>
  <si>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</si>
  <si>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</si>
  <si>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</si>
  <si>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</si>
  <si>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</si>
  <si>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</si>
  <si>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</si>
  <si>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</si>
  <si>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</si>
  <si>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</si>
  <si>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</si>
  <si>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</si>
  <si>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</si>
  <si>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</si>
  <si>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</si>
  <si>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</si>
  <si>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</si>
  <si>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</si>
  <si>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</si>
  <si>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</si>
  <si>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</si>
  <si>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</si>
  <si>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</si>
  <si>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</si>
  <si>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</si>
  <si>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</si>
  <si>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</si>
  <si>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</si>
  <si>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</si>
  <si>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</si>
  <si>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</si>
  <si>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</si>
  <si>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</si>
  <si>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</si>
  <si>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</si>
  <si>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</si>
  <si>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</si>
  <si>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</si>
  <si>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</si>
  <si>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</si>
  <si>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</si>
  <si>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</si>
  <si>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</si>
  <si>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</si>
  <si>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</si>
  <si>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</si>
  <si>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</si>
  <si>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</si>
  <si>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</si>
  <si>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</si>
  <si>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</si>
  <si>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</si>
  <si>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</si>
  <si>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</si>
  <si>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</si>
  <si>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</si>
  <si>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</si>
  <si>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</si>
  <si>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</si>
  <si>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</si>
  <si>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</si>
  <si>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</si>
  <si>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</si>
  <si>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</si>
  <si>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</si>
  <si>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</si>
  <si>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</si>
  <si>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</si>
  <si>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</si>
  <si>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</si>
  <si>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</si>
  <si>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</si>
  <si>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</si>
  <si>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</si>
  <si>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</si>
  <si>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</si>
  <si>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</si>
  <si>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</si>
  <si>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</si>
  <si>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</si>
  <si>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</si>
  <si>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</si>
  <si>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</si>
  <si>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</si>
  <si>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</si>
  <si>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</si>
  <si>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</si>
  <si>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</si>
  <si>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</si>
  <si>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</si>
  <si>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</si>
  <si>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</si>
  <si>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</si>
  <si>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</si>
  <si>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</si>
  <si>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</si>
  <si>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</si>
  <si>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</si>
  <si>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</si>
  <si>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</si>
  <si>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</si>
  <si>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</si>
  <si>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</si>
  <si>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</si>
  <si>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</si>
  <si>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</si>
  <si>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</si>
  <si>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</si>
  <si>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</si>
  <si>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</si>
  <si>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</si>
  <si>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</si>
  <si>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</si>
  <si>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</si>
  <si>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</si>
  <si>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</si>
  <si>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</si>
  <si>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</si>
  <si>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</si>
  <si>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</si>
  <si>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</si>
  <si>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</si>
  <si>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</si>
  <si>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</si>
  <si>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</si>
  <si>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</si>
  <si>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</si>
  <si>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</si>
  <si>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</si>
  <si>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</si>
  <si>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</si>
  <si>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</si>
  <si>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</si>
  <si>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</si>
  <si>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</si>
  <si>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</si>
  <si>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</si>
  <si>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</si>
  <si>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</si>
  <si>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</si>
  <si>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</si>
  <si>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</si>
  <si>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</si>
  <si>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</si>
  <si>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</si>
  <si>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</si>
  <si>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</si>
  <si>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</si>
  <si>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</si>
  <si>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</si>
  <si>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</si>
  <si>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</si>
  <si>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</si>
  <si>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</si>
  <si>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</si>
  <si>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</si>
  <si>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</si>
  <si>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</si>
  <si>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</si>
  <si>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</si>
  <si>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</si>
  <si>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</si>
  <si>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</si>
  <si>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</si>
  <si>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</si>
  <si>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</si>
  <si>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</si>
  <si>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</si>
  <si>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</si>
  <si>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</si>
  <si>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</si>
  <si>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</si>
  <si>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</si>
  <si>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</si>
  <si>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</si>
  <si>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</si>
  <si>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</si>
  <si>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</si>
  <si>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</si>
  <si>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</si>
  <si>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</si>
  <si>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</si>
  <si>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</si>
  <si>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</si>
  <si>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</si>
  <si>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</si>
  <si>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</si>
  <si>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</si>
  <si>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</si>
  <si>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</si>
  <si>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</si>
  <si>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</si>
  <si>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</si>
  <si>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</si>
  <si>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</si>
  <si>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</si>
  <si>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</si>
  <si>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</si>
  <si>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</si>
  <si>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</si>
  <si>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</si>
  <si>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</si>
  <si>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</si>
  <si>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</si>
  <si>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</si>
  <si>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</si>
  <si>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</si>
  <si>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</si>
  <si>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</si>
  <si>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</si>
  <si>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</si>
  <si>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</si>
  <si>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</si>
  <si>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</si>
  <si>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</si>
  <si>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</si>
  <si>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</si>
  <si>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</si>
  <si>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</si>
  <si>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</si>
  <si>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</si>
  <si>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</si>
  <si>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</si>
  <si>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</si>
  <si>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</si>
  <si>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</si>
  <si>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</si>
  <si>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</si>
  <si>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</si>
  <si>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</si>
  <si>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</si>
  <si>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</si>
  <si>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</si>
  <si>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</si>
  <si>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</si>
  <si>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</si>
  <si>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</si>
  <si>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</si>
  <si>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</si>
  <si>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</si>
  <si>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</si>
  <si>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</si>
  <si>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</si>
  <si>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</si>
  <si>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</si>
  <si>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</si>
  <si>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</si>
  <si>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</si>
  <si>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</si>
  <si>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</si>
  <si>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</si>
  <si>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</si>
  <si>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</si>
  <si>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</si>
  <si>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</si>
  <si>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</si>
  <si>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</si>
  <si>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</si>
  <si>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</si>
  <si>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</si>
  <si>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</si>
  <si>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</si>
  <si>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</si>
  <si>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</si>
  <si>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</si>
  <si>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</si>
  <si>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</si>
  <si>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</si>
  <si>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</si>
  <si>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</si>
  <si>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</si>
  <si>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</si>
  <si>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</si>
  <si>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</si>
  <si>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</si>
  <si>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</si>
  <si>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</si>
  <si>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</si>
  <si>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</si>
  <si>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</si>
  <si>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</si>
  <si>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</si>
  <si>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</si>
  <si>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</si>
  <si>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</si>
  <si>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</si>
  <si>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</si>
  <si>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</si>
  <si>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</si>
  <si>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</si>
  <si>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</si>
  <si>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</si>
  <si>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</si>
  <si>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</si>
  <si>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</si>
  <si>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</si>
  <si>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</si>
  <si>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</si>
  <si>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</si>
  <si>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</si>
  <si>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</si>
  <si>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</si>
  <si>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</si>
  <si>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</si>
  <si>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</si>
  <si>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</si>
  <si>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</si>
  <si>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</si>
  <si>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</si>
  <si>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</si>
  <si>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</si>
  <si>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</si>
  <si>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</si>
  <si>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</si>
  <si>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</si>
  <si>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</si>
  <si>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</si>
  <si>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</si>
  <si>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</si>
  <si>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</si>
  <si>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</si>
  <si>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</si>
  <si>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</si>
  <si>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</si>
  <si>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</si>
  <si>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</si>
  <si>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</si>
  <si>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</si>
  <si>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</si>
  <si>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</si>
  <si>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</si>
  <si>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</si>
  <si>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</si>
  <si>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</si>
  <si>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</si>
  <si>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</si>
  <si>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</si>
  <si>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</si>
  <si>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</si>
  <si>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</si>
  <si>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</si>
  <si>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</si>
  <si>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</si>
  <si>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</si>
  <si>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</si>
  <si>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</si>
  <si>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</si>
  <si>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</si>
  <si>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</si>
  <si>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</si>
  <si>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</si>
  <si>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</si>
  <si>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</si>
  <si>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</si>
  <si>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</si>
  <si>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</si>
  <si>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</si>
  <si>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</si>
  <si>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</si>
  <si>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</si>
  <si>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</si>
  <si>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</si>
  <si>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</si>
  <si>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</si>
  <si>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</si>
  <si>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</si>
  <si>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</si>
  <si>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</si>
  <si>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</si>
  <si>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</si>
  <si>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</si>
  <si>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</si>
  <si>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</si>
  <si>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</si>
  <si>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</si>
  <si>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</si>
  <si>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</si>
  <si>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</si>
  <si>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</si>
  <si>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</si>
  <si>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</si>
  <si>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</si>
  <si>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</si>
  <si>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</si>
  <si>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</si>
  <si>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</si>
  <si>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</si>
  <si>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</si>
  <si>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</si>
  <si>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</si>
  <si>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</si>
  <si>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</si>
  <si>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</si>
  <si>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</si>
  <si>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</si>
  <si>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</si>
  <si>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</si>
  <si>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</si>
  <si>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</si>
  <si>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</si>
  <si>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</si>
  <si>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</si>
  <si>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</si>
  <si>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</si>
  <si>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</si>
  <si>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</si>
  <si>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</si>
  <si>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</si>
  <si>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</si>
  <si>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</si>
  <si>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</si>
  <si>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</si>
  <si>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</si>
  <si>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</si>
  <si>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</si>
  <si>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</si>
  <si>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</si>
  <si>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</si>
  <si>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</si>
  <si>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</si>
  <si>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</si>
  <si>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</si>
  <si>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</si>
  <si>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</si>
  <si>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</si>
  <si>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</si>
  <si>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</si>
  <si>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</si>
  <si>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</si>
  <si>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</si>
  <si>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</si>
  <si>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</si>
  <si>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</si>
  <si>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</si>
  <si>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</si>
  <si>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</si>
  <si>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</si>
  <si>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</si>
  <si>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</si>
  <si>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</si>
  <si>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</si>
  <si>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</si>
  <si>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</si>
  <si>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</si>
  <si>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</si>
  <si>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</si>
  <si>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</si>
  <si>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</si>
  <si>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</si>
  <si>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</si>
  <si>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</si>
  <si>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</si>
  <si>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</si>
  <si>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</si>
  <si>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</si>
  <si>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</si>
  <si>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</si>
  <si>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</si>
  <si>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</si>
  <si>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</si>
  <si>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</si>
  <si>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</si>
  <si>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</si>
  <si>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</si>
  <si>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</si>
  <si>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</si>
  <si>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</si>
  <si>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</si>
  <si>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</si>
  <si>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</si>
  <si>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</si>
  <si>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</si>
  <si>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</si>
  <si>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</si>
  <si>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</si>
  <si>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</si>
  <si>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</si>
  <si>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</si>
  <si>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</si>
  <si>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</si>
  <si>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</si>
  <si>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</si>
  <si>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</si>
  <si>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</si>
  <si>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</si>
  <si>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</si>
  <si>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</si>
  <si>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</si>
  <si>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</si>
  <si>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</si>
  <si>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</si>
  <si>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</si>
  <si>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</si>
  <si>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</si>
  <si>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</si>
  <si>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</si>
  <si>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</si>
  <si>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</si>
  <si>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</si>
  <si>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</si>
  <si>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</si>
  <si>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</si>
  <si>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</si>
  <si>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</si>
  <si>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</si>
  <si>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</si>
  <si>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</si>
  <si>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</si>
  <si>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</si>
  <si>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</si>
  <si>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</si>
  <si>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</si>
  <si>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</si>
  <si>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</si>
  <si>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</si>
  <si>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</si>
  <si>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</si>
  <si>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</si>
  <si>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</si>
  <si>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</si>
  <si>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</si>
  <si>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</si>
  <si>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</si>
  <si>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</si>
  <si>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</si>
  <si>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</si>
  <si>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</si>
  <si>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</si>
  <si>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</si>
  <si>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</si>
  <si>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</si>
  <si>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</si>
  <si>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</si>
  <si>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</si>
  <si>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</si>
  <si>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</si>
  <si>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</si>
  <si>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</si>
  <si>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</si>
  <si>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</si>
  <si>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</si>
  <si>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</si>
  <si>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</si>
  <si>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</si>
  <si>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</si>
  <si>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</si>
  <si>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</si>
  <si>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</si>
  <si>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</si>
  <si>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</si>
  <si>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</si>
  <si>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</si>
  <si>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</si>
  <si>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</si>
  <si>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</si>
  <si>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</si>
  <si>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</si>
  <si>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</si>
  <si>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</si>
  <si>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</si>
  <si>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</si>
  <si>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</si>
  <si>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</si>
  <si>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</si>
  <si>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</si>
  <si>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</si>
  <si>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</si>
  <si>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</si>
  <si>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</si>
  <si>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</si>
  <si>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</si>
  <si>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</si>
  <si>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</si>
  <si>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</si>
  <si>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</si>
  <si>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</si>
  <si>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</si>
  <si>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</si>
  <si>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</si>
  <si>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</si>
  <si>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</si>
  <si>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</si>
  <si>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</si>
  <si>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</si>
  <si>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</si>
  <si>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</si>
  <si>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</si>
  <si>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</si>
  <si>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</si>
  <si>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</si>
  <si>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</si>
  <si>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</si>
  <si>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</si>
  <si>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</si>
  <si>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</si>
  <si>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</si>
  <si>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</si>
  <si>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</si>
  <si>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</si>
  <si>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</si>
  <si>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</si>
  <si>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</si>
  <si>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</si>
  <si>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</si>
  <si>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</si>
  <si>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</si>
  <si>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</si>
  <si>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</si>
  <si>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</si>
  <si>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</si>
  <si>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</si>
  <si>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</si>
  <si>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</si>
  <si>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</si>
  <si>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</si>
  <si>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</si>
  <si>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</si>
  <si>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</si>
  <si>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</si>
  <si>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</si>
  <si>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</si>
  <si>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</si>
  <si>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</si>
  <si>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</si>
  <si>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</si>
  <si>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</si>
  <si>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</si>
  <si>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</si>
  <si>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</si>
  <si>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</si>
  <si>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</si>
  <si>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</si>
  <si>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</si>
  <si>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</si>
  <si>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</si>
  <si>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</si>
  <si>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</si>
  <si>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</si>
  <si>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</si>
  <si>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</si>
  <si>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</si>
  <si>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</si>
  <si>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</si>
  <si>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</si>
  <si>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</si>
  <si>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</si>
  <si>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</si>
  <si>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</si>
  <si>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</si>
  <si>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</si>
  <si>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</si>
  <si>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</si>
  <si>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</si>
  <si>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</si>
  <si>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</si>
  <si>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</si>
  <si>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</si>
  <si>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</si>
  <si>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</si>
  <si>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</si>
  <si>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</si>
  <si>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</si>
  <si>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</si>
  <si>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</si>
  <si>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</si>
  <si>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</si>
  <si>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</si>
  <si>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</si>
  <si>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</si>
  <si>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</si>
  <si>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</si>
  <si>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</si>
  <si>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</si>
  <si>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</si>
  <si>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</si>
  <si>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</si>
  <si>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</si>
  <si>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</si>
  <si>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</si>
  <si>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</si>
  <si>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</si>
  <si>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</si>
  <si>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</si>
  <si>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</si>
  <si>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</si>
  <si>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</si>
  <si>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</si>
  <si>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</si>
  <si>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</si>
  <si>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</si>
  <si>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</si>
  <si>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</si>
  <si>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</si>
  <si>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</si>
  <si>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</si>
  <si>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</si>
  <si>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</si>
  <si>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</si>
  <si>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</si>
  <si>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</si>
  <si>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</si>
  <si>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</si>
  <si>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</si>
  <si>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</si>
  <si>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</si>
  <si>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</si>
  <si>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</si>
  <si>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</si>
  <si>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</si>
  <si>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</si>
  <si>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</si>
  <si>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</si>
  <si>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</si>
  <si>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</si>
  <si>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</si>
  <si>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</si>
  <si>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</si>
  <si>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</si>
  <si>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</si>
  <si>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</si>
  <si>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</si>
  <si>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</si>
  <si>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</si>
  <si>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</si>
  <si>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</si>
  <si>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</si>
  <si>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</si>
  <si>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</si>
  <si>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</si>
  <si>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</si>
  <si>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</si>
  <si>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</si>
  <si>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</si>
  <si>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</si>
  <si>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</si>
  <si>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</si>
  <si>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</si>
  <si>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</si>
  <si>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</si>
  <si>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</si>
  <si>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</si>
  <si>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</si>
  <si>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</si>
  <si>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</si>
  <si>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</si>
  <si>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</si>
  <si>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</si>
  <si>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</si>
  <si>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</si>
  <si>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</si>
  <si>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</si>
  <si>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</si>
  <si>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</si>
  <si>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</si>
  <si>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</si>
  <si>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</si>
  <si>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</si>
  <si>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</si>
  <si>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</si>
  <si>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</si>
  <si>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</si>
  <si>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</si>
  <si>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</si>
  <si>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</si>
  <si>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</si>
  <si>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</si>
  <si>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</si>
  <si>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</si>
  <si>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</si>
  <si>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</si>
  <si>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</si>
  <si>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</si>
  <si>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</si>
  <si>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</si>
  <si>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</si>
  <si>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</si>
  <si>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</si>
  <si>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</si>
  <si>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</si>
  <si>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</si>
  <si>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</si>
  <si>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</si>
  <si>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</si>
  <si>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</si>
  <si>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</si>
  <si>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</si>
  <si>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</si>
  <si>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</si>
  <si>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</si>
  <si>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</si>
  <si>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</si>
  <si>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</si>
  <si>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</si>
  <si>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</si>
  <si>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</si>
  <si>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</si>
  <si>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</si>
  <si>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</si>
  <si>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</si>
  <si>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</si>
  <si>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</si>
  <si>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</si>
  <si>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</si>
  <si>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</si>
  <si>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</si>
  <si>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</si>
  <si>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</si>
  <si>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</si>
  <si>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</si>
  <si>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</si>
  <si>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</si>
  <si>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</si>
  <si>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</si>
  <si>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</si>
  <si>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</si>
  <si>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</si>
  <si>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</si>
  <si>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</si>
  <si>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</si>
  <si>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</si>
  <si>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</si>
  <si>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</si>
  <si>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</si>
  <si>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</si>
  <si>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</si>
  <si>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</si>
  <si>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</si>
  <si>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</si>
  <si>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</si>
  <si>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</si>
  <si>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</si>
  <si>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</si>
  <si>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</si>
  <si>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</si>
  <si>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</si>
  <si>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</si>
  <si>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</si>
  <si>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</si>
  <si>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</si>
  <si>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</si>
  <si>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</si>
  <si>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</si>
  <si>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</si>
  <si>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</si>
  <si>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</si>
  <si>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</si>
  <si>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</si>
  <si>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</si>
  <si>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</si>
  <si>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</si>
  <si>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</si>
  <si>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</si>
  <si>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</si>
  <si>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</si>
  <si>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</si>
  <si>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</si>
  <si>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</si>
  <si>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</si>
  <si>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</si>
  <si>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</si>
  <si>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</si>
  <si>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</si>
  <si>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</si>
  <si>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</si>
  <si>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</si>
  <si>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</si>
  <si>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</si>
  <si>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</si>
  <si>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</si>
  <si>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</si>
  <si>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</si>
  <si>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</si>
  <si>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</si>
  <si>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</si>
  <si>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</si>
  <si>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</si>
  <si>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</si>
  <si>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</si>
  <si>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</si>
  <si>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</si>
  <si>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</si>
  <si>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</si>
  <si>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</si>
  <si>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</si>
  <si>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</si>
  <si>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</si>
  <si>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</si>
  <si>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</si>
  <si>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</si>
  <si>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</si>
  <si>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</si>
  <si>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</si>
  <si>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</si>
  <si>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</si>
  <si>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</si>
  <si>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</si>
  <si>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</si>
  <si>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</si>
  <si>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</si>
  <si>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</si>
  <si>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</si>
  <si>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</si>
  <si>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</si>
  <si>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</si>
  <si>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</si>
  <si>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</si>
  <si>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</si>
  <si>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</si>
  <si>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</si>
  <si>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</si>
  <si>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</si>
  <si>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</si>
  <si>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</si>
  <si>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</si>
  <si>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</si>
  <si>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</si>
  <si>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</si>
  <si>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</si>
  <si>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</si>
  <si>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</si>
  <si>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</si>
  <si>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</si>
  <si>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</si>
  <si>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</si>
  <si>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</si>
  <si>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</si>
  <si>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</si>
  <si>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</si>
  <si>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</si>
  <si>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</si>
  <si>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</si>
  <si>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</si>
  <si>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</si>
  <si>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</si>
  <si>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</si>
  <si>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</si>
  <si>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</si>
  <si>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</si>
  <si>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</si>
  <si>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</si>
  <si>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</si>
  <si>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</si>
  <si>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</si>
  <si>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</si>
  <si>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</si>
  <si>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</si>
  <si>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</si>
  <si>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</si>
  <si>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</si>
  <si>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</si>
  <si>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</si>
  <si>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</si>
  <si>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</si>
  <si>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</si>
  <si>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</si>
  <si>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</si>
  <si>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</si>
  <si>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</si>
  <si>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</si>
  <si>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</si>
  <si>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</si>
  <si>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</si>
  <si>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</si>
  <si>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</si>
  <si>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</si>
  <si>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</si>
  <si>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</si>
  <si>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</si>
  <si>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</si>
  <si>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</si>
  <si>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</si>
  <si>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</si>
  <si>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</si>
  <si>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</si>
  <si>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</si>
  <si>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</si>
  <si>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</si>
  <si>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</si>
  <si>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</si>
  <si>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</si>
  <si>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</si>
  <si>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</si>
  <si>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</si>
  <si>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</si>
  <si>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</si>
  <si>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</si>
  <si>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</si>
  <si>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</si>
  <si>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</si>
  <si>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</si>
  <si>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</si>
  <si>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</si>
  <si>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</si>
  <si>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</si>
  <si>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</si>
  <si>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</si>
  <si>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</si>
  <si>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</si>
  <si>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</si>
  <si>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</si>
  <si>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</si>
  <si>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</si>
  <si>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</si>
  <si>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</si>
  <si>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</si>
  <si>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</si>
  <si>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</si>
  <si>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</si>
  <si>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</si>
  <si>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</si>
  <si>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</si>
  <si>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</si>
  <si>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</si>
  <si>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</si>
  <si>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</si>
  <si>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</si>
  <si>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</si>
  <si>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</si>
  <si>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</si>
  <si>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</si>
  <si>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</si>
  <si>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</si>
  <si>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</si>
  <si>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</si>
  <si>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</si>
  <si>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</si>
  <si>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</si>
  <si>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</si>
  <si>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</si>
  <si>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</si>
  <si>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</si>
  <si>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</si>
  <si>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</si>
  <si>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</si>
  <si>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</si>
  <si>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</si>
  <si>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</si>
  <si>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</si>
  <si>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</si>
  <si>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</si>
  <si>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</si>
  <si>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</si>
  <si>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</si>
  <si>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</si>
  <si>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</si>
  <si>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</si>
  <si>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</si>
  <si>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</si>
  <si>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</si>
  <si>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</si>
  <si>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</si>
  <si>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</si>
  <si>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</si>
  <si>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</si>
  <si>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</si>
  <si>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</si>
  <si>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</si>
  <si>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</si>
  <si>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</si>
  <si>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</si>
  <si>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</si>
  <si>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</si>
  <si>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</si>
  <si>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</si>
  <si>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</si>
  <si>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</si>
  <si>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</si>
  <si>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</si>
  <si>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</si>
  <si>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</si>
  <si>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</si>
  <si>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</si>
  <si>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</si>
  <si>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</si>
  <si>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</si>
  <si>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</si>
  <si>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</si>
  <si>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</si>
  <si>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</si>
  <si>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</si>
  <si>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</si>
  <si>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</si>
  <si>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</si>
  <si>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</si>
  <si>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</si>
  <si>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</si>
  <si>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</si>
  <si>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</si>
  <si>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</si>
  <si>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</si>
  <si>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</si>
  <si>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</si>
  <si>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</si>
  <si>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</si>
  <si>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</si>
  <si>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</si>
  <si>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</si>
  <si>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</si>
  <si>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</si>
  <si>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</si>
  <si>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</si>
  <si>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</si>
  <si>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</si>
  <si>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</si>
  <si>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</si>
  <si>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</si>
  <si>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</si>
  <si>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</si>
  <si>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</si>
  <si>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</si>
  <si>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</si>
  <si>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</si>
  <si>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</si>
  <si>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</si>
  <si>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</si>
  <si>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</si>
  <si>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</si>
  <si>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</si>
  <si>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</si>
  <si>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</si>
  <si>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</si>
  <si>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</si>
  <si>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</si>
  <si>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</si>
  <si>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</si>
  <si>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</si>
  <si>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</si>
  <si>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</si>
  <si>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</si>
  <si>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</si>
  <si>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</si>
  <si>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</si>
  <si>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</si>
  <si>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</si>
  <si>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</si>
  <si>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</si>
  <si>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</si>
  <si>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</si>
  <si>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</si>
  <si>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</si>
  <si>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</si>
  <si>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</si>
  <si>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</si>
  <si>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</si>
  <si>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</si>
  <si>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</si>
  <si>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</si>
  <si>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</si>
  <si>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</si>
  <si>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</si>
  <si>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</si>
  <si>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</si>
  <si>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</si>
  <si>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</si>
  <si>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</si>
  <si>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</si>
  <si>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</si>
  <si>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</si>
  <si>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</si>
  <si>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</si>
  <si>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</si>
  <si>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</si>
  <si>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</si>
  <si>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</si>
  <si>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</si>
  <si>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</si>
  <si>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</si>
  <si>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</si>
  <si>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</si>
  <si>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</si>
  <si>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</si>
  <si>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</si>
  <si>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</si>
  <si>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</si>
  <si>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</si>
  <si>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</si>
  <si>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</si>
  <si>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</si>
  <si>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</si>
  <si>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</si>
  <si>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</si>
  <si>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</si>
  <si>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</si>
  <si>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</si>
  <si>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</si>
  <si>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</si>
  <si>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</si>
  <si>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</si>
  <si>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</si>
  <si>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</si>
  <si>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</si>
  <si>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</si>
  <si>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</si>
  <si>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</si>
  <si>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</si>
  <si>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</si>
  <si>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</si>
  <si>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</si>
  <si>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</si>
  <si>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</si>
  <si>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</si>
  <si>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</si>
  <si>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</si>
  <si>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</si>
  <si>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</si>
  <si>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</si>
  <si>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</si>
  <si>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</si>
  <si>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</si>
  <si>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</si>
  <si>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</si>
  <si>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</si>
  <si>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</si>
  <si>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</si>
  <si>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</si>
  <si>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</si>
  <si>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</si>
  <si>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</si>
  <si>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</si>
  <si>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</si>
  <si>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</si>
  <si>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</si>
  <si>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</si>
  <si>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</si>
  <si>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</si>
  <si>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</si>
  <si>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</si>
  <si>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</si>
  <si>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</si>
  <si>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</si>
  <si>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</si>
  <si>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</si>
  <si>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</si>
  <si>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</si>
  <si>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</si>
  <si>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</si>
  <si>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</si>
  <si>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</si>
  <si>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</si>
  <si>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</si>
  <si>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</si>
  <si>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</si>
  <si>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</si>
  <si>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</si>
  <si>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</si>
  <si>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</si>
  <si>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</si>
  <si>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</si>
  <si>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</si>
  <si>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</si>
  <si>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</si>
  <si>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</si>
  <si>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</si>
  <si>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</si>
  <si>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</si>
  <si>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</si>
  <si>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</si>
  <si>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</si>
  <si>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</si>
  <si>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</si>
  <si>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</si>
  <si>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</si>
  <si>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</si>
  <si>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</si>
  <si>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</si>
  <si>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</si>
  <si>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</si>
  <si>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</si>
  <si>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</si>
  <si>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</si>
  <si>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</si>
  <si>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</si>
  <si>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</si>
  <si>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</si>
  <si>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</si>
  <si>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</si>
  <si>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</si>
  <si>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</si>
  <si>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</si>
  <si>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</si>
  <si>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</si>
  <si>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</si>
  <si>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</si>
  <si>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</si>
  <si>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</si>
  <si>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</si>
  <si>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</si>
  <si>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</si>
  <si>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</si>
  <si>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</si>
  <si>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</si>
  <si>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</si>
  <si>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</si>
  <si>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</si>
  <si>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</si>
  <si>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</si>
  <si>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</si>
  <si>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</si>
  <si>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</si>
  <si>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</si>
  <si>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</si>
  <si>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</si>
  <si>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</si>
  <si>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</si>
  <si>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</si>
  <si>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</si>
  <si>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</si>
  <si>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</si>
  <si>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</si>
  <si>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</si>
  <si>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</si>
  <si>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</si>
  <si>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</si>
  <si>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</si>
  <si>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</si>
  <si>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</si>
  <si>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</si>
  <si>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</si>
  <si>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</si>
  <si>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</si>
  <si>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</si>
  <si>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</si>
  <si>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</si>
  <si>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</si>
  <si>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</si>
  <si>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</si>
  <si>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</si>
  <si>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</si>
  <si>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</si>
  <si>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</si>
  <si>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</si>
  <si>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</si>
  <si>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</si>
  <si>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</si>
  <si>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</si>
  <si>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</si>
  <si>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</si>
  <si>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</si>
  <si>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</si>
  <si>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</si>
  <si>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</si>
  <si>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</si>
  <si>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</si>
  <si>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</si>
  <si>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</si>
  <si>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</si>
  <si>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</si>
  <si>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</si>
  <si>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</si>
  <si>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</si>
  <si>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</si>
  <si>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</si>
  <si>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</si>
  <si>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</si>
  <si>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</si>
  <si>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</si>
  <si>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</si>
  <si>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</si>
  <si>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</si>
  <si>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</si>
  <si>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</si>
  <si>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</si>
  <si>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</si>
  <si>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</si>
  <si>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</si>
  <si>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</si>
  <si>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</si>
  <si>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</si>
  <si>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</si>
  <si>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</si>
  <si>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</si>
  <si>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</si>
  <si>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</si>
  <si>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</si>
  <si>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</si>
  <si>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</si>
  <si>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</si>
  <si>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</si>
  <si>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</si>
  <si>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</si>
  <si>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</si>
  <si>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</si>
  <si>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</si>
  <si>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</si>
  <si>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</si>
  <si>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</si>
  <si>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</si>
  <si>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</si>
  <si>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</si>
  <si>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</si>
  <si>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</si>
  <si>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</si>
  <si>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</si>
  <si>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</si>
  <si>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</si>
  <si>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</si>
  <si>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</si>
  <si>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</si>
  <si>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</si>
  <si>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</si>
  <si>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</si>
  <si>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</si>
  <si>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</si>
  <si>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</si>
  <si>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</si>
  <si>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</si>
  <si>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</si>
  <si>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</si>
  <si>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</si>
  <si>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</si>
  <si>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</si>
  <si>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</si>
  <si>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</si>
  <si>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</si>
  <si>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</si>
  <si>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</si>
  <si>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</si>
  <si>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</si>
  <si>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</si>
  <si>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</si>
  <si>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</si>
  <si>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</si>
  <si>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</si>
  <si>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</si>
  <si>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</si>
  <si>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</si>
  <si>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</si>
  <si>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</si>
  <si>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</si>
  <si>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</si>
  <si>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</si>
  <si>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</si>
  <si>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</si>
  <si>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</si>
  <si>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</si>
  <si>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</si>
  <si>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</si>
  <si>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</si>
  <si>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</si>
  <si>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</si>
  <si>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</si>
  <si>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</si>
  <si>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</si>
  <si>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</si>
  <si>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</si>
  <si>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</si>
  <si>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</si>
  <si>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</si>
  <si>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</si>
  <si>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</si>
  <si>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</si>
  <si>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</si>
  <si>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</si>
  <si>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</si>
  <si>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</si>
  <si>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</si>
  <si>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</si>
  <si>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</si>
  <si>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</si>
  <si>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</si>
  <si>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</si>
  <si>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</si>
  <si>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</si>
  <si>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</si>
  <si>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</si>
  <si>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</si>
  <si>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</si>
  <si>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</si>
  <si>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</si>
  <si>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</si>
  <si>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</si>
  <si>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</si>
  <si>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</si>
  <si>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</si>
  <si>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</si>
  <si>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</si>
  <si>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</si>
  <si>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</si>
  <si>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</si>
  <si>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</si>
  <si>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</si>
  <si>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</si>
  <si>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</si>
  <si>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</si>
  <si>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</si>
  <si>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</si>
  <si>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</si>
  <si>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</si>
  <si>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</si>
  <si>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</si>
  <si>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</si>
  <si>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</si>
  <si>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</si>
  <si>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</si>
  <si>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</si>
  <si>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</si>
  <si>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</si>
  <si>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</si>
  <si>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</si>
  <si>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</si>
  <si>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</si>
  <si>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</si>
  <si>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</si>
  <si>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</si>
  <si>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</si>
  <si>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</si>
  <si>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</si>
  <si>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</si>
  <si>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</si>
  <si>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</si>
  <si>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</si>
  <si>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</si>
  <si>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</si>
  <si>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</si>
  <si>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</si>
  <si>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</si>
  <si>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</si>
  <si>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</si>
  <si>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</si>
  <si>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</si>
  <si>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</si>
  <si>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</si>
  <si>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</si>
  <si>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</si>
  <si>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</si>
  <si>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</si>
  <si>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</si>
  <si>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</si>
  <si>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</si>
  <si>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</si>
  <si>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</si>
  <si>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</si>
  <si>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</si>
  <si>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</si>
  <si>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</si>
  <si>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</si>
  <si>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</si>
  <si>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</si>
  <si>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</si>
  <si>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</si>
  <si>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</si>
  <si>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</si>
  <si>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</si>
  <si>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</si>
  <si>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</si>
  <si>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</si>
  <si>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</si>
  <si>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</si>
  <si>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</si>
  <si>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</si>
  <si>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</si>
  <si>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</si>
  <si>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</si>
  <si>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</si>
  <si>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</si>
  <si>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</si>
  <si>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</si>
  <si>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</si>
  <si>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</si>
  <si>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</si>
  <si>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</si>
  <si>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</si>
  <si>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</si>
  <si>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</si>
  <si>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</si>
  <si>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</si>
  <si>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</si>
  <si>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</si>
  <si>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</si>
  <si>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</si>
  <si>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</si>
  <si>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</si>
  <si>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</si>
  <si>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</si>
  <si>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</si>
  <si>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</si>
  <si>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</si>
  <si>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</si>
  <si>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</si>
  <si>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</si>
  <si>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</si>
  <si>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</si>
  <si>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</si>
  <si>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</si>
  <si>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</si>
  <si>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</si>
  <si>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</si>
  <si>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</si>
  <si>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</si>
  <si>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</si>
  <si>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</si>
  <si>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</si>
  <si>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</si>
  <si>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</si>
  <si>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</si>
  <si>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</si>
  <si>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</si>
  <si>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</si>
  <si>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</si>
  <si>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</si>
  <si>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</si>
  <si>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</si>
  <si>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</si>
  <si>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</si>
  <si>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</si>
  <si>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</si>
  <si>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</si>
  <si>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</si>
  <si>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</si>
  <si>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</si>
  <si>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</si>
  <si>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</si>
  <si>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</si>
  <si>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</si>
  <si>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</si>
  <si>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</si>
  <si>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</si>
  <si>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</si>
  <si>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</si>
  <si>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</si>
  <si>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</si>
  <si>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</si>
  <si>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</si>
  <si>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</si>
  <si>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</si>
  <si>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</si>
  <si>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</si>
  <si>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</si>
  <si>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</si>
  <si>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</si>
  <si>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</si>
  <si>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</si>
  <si>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</si>
  <si>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</si>
  <si>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</si>
  <si>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</si>
  <si>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</si>
  <si>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</si>
  <si>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</si>
  <si>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</si>
  <si>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</si>
  <si>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</si>
  <si>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</si>
  <si>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</si>
  <si>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</si>
  <si>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</si>
  <si>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</si>
  <si>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</si>
  <si>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</si>
  <si>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</si>
  <si>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</si>
  <si>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</si>
  <si>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</si>
  <si>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</si>
  <si>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</si>
  <si>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</si>
  <si>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</si>
  <si>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</si>
  <si>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</si>
  <si>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</si>
  <si>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</si>
  <si>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</si>
  <si>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</si>
  <si>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</si>
  <si>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</si>
  <si>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</si>
  <si>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</si>
  <si>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</si>
  <si>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</si>
  <si>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</si>
  <si>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</si>
  <si>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</si>
  <si>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</si>
  <si>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</si>
  <si>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</si>
  <si>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</si>
  <si>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</si>
  <si>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</si>
  <si>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</si>
  <si>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</si>
  <si>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</si>
  <si>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</si>
  <si>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</si>
  <si>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</si>
  <si>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</si>
  <si>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</si>
  <si>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</si>
  <si>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</si>
  <si>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</si>
  <si>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</si>
  <si>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</si>
  <si>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</si>
  <si>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</si>
  <si>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</si>
  <si>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</si>
  <si>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</si>
  <si>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</si>
  <si>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</si>
  <si>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</si>
  <si>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</si>
  <si>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</si>
  <si>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</si>
  <si>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</si>
  <si>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</si>
  <si>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</si>
  <si>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</si>
  <si>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</si>
  <si>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</si>
  <si>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</si>
  <si>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</si>
  <si>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</si>
  <si>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</si>
  <si>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</si>
  <si>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</si>
  <si>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</si>
  <si>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</si>
  <si>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</si>
  <si>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</si>
  <si>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</si>
  <si>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</si>
  <si>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</si>
  <si>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</si>
  <si>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</si>
  <si>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</si>
  <si>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</si>
  <si>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</si>
  <si>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</si>
  <si>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</si>
  <si>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</si>
  <si>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</si>
  <si>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</si>
  <si>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</si>
  <si>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</si>
  <si>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</si>
  <si>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</si>
  <si>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</si>
  <si>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</si>
  <si>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</si>
  <si>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</si>
  <si>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</si>
  <si>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</si>
  <si>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</si>
  <si>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</si>
  <si>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</si>
  <si>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</si>
  <si>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</si>
  <si>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</si>
  <si>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</si>
  <si>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</si>
  <si>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</si>
  <si>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</si>
  <si>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</si>
  <si>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</si>
  <si>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</si>
  <si>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</si>
  <si>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</si>
  <si>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</si>
  <si>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</si>
  <si>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</si>
  <si>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</si>
  <si>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</si>
  <si>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</si>
  <si>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</si>
  <si>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</si>
  <si>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</si>
  <si>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</si>
  <si>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</si>
  <si>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</si>
  <si>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</si>
  <si>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</si>
  <si>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</si>
  <si>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</si>
  <si>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</si>
  <si>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</si>
  <si>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</si>
  <si>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</si>
  <si>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</si>
  <si>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</si>
  <si>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</si>
  <si>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</si>
  <si>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</si>
  <si>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</si>
  <si>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</si>
  <si>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</si>
  <si>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</si>
  <si>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</si>
  <si>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</si>
  <si>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</si>
  <si>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</si>
  <si>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</si>
  <si>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</si>
  <si>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</si>
  <si>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</si>
  <si>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</si>
  <si>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</si>
  <si>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</si>
  <si>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</si>
  <si>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</si>
  <si>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</si>
  <si>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</si>
  <si>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</si>
  <si>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</si>
  <si>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</si>
  <si>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</si>
  <si>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</si>
  <si>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</si>
  <si>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</si>
  <si>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</si>
  <si>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</si>
  <si>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</si>
  <si>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</si>
  <si>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</si>
  <si>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</si>
  <si>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</si>
  <si>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</si>
  <si>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</si>
  <si>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</si>
  <si>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</si>
  <si>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</si>
  <si>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</si>
  <si>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</si>
  <si>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</si>
  <si>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</si>
  <si>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</si>
  <si>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</si>
  <si>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</si>
  <si>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</si>
  <si>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</si>
  <si>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</si>
  <si>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</si>
  <si>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</si>
  <si>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</si>
  <si>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</si>
  <si>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</si>
  <si>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</si>
  <si>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</si>
  <si>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</si>
  <si>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</si>
  <si>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</si>
  <si>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</si>
  <si>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</si>
  <si>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</si>
  <si>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</si>
  <si>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</si>
  <si>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</si>
  <si>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</si>
  <si>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</si>
  <si>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</si>
  <si>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</si>
  <si>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</si>
  <si>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</si>
  <si>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</si>
  <si>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</si>
  <si>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</si>
  <si>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</si>
  <si>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</si>
  <si>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</si>
  <si>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</si>
  <si>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</si>
  <si>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</si>
  <si>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</si>
  <si>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</si>
  <si>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</si>
  <si>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</si>
  <si>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</si>
  <si>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</si>
  <si>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</si>
  <si>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</si>
  <si>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</si>
  <si>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</si>
  <si>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</si>
  <si>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</si>
  <si>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</si>
  <si>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</si>
  <si>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</si>
  <si>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</si>
  <si>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</si>
  <si>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</si>
  <si>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</si>
  <si>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</si>
  <si>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</si>
  <si>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</si>
  <si>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</si>
  <si>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</si>
  <si>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</si>
  <si>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</si>
  <si>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</si>
  <si>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</si>
  <si>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</si>
  <si>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</si>
  <si>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</si>
  <si>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</si>
  <si>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</si>
  <si>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</si>
  <si>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</si>
  <si>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</si>
  <si>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</si>
  <si>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</si>
  <si>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</si>
  <si>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</si>
  <si>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</si>
  <si>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</si>
  <si>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</si>
  <si>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</si>
  <si>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</si>
  <si>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</si>
  <si>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</si>
  <si>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</si>
  <si>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</si>
  <si>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</si>
  <si>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</si>
  <si>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</si>
  <si>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</si>
  <si>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</si>
  <si>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</si>
  <si>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</si>
  <si>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</si>
  <si>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</si>
  <si>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</si>
  <si>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</si>
  <si>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</si>
  <si>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</si>
  <si>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</si>
  <si>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</si>
  <si>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</si>
  <si>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</si>
  <si>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</si>
  <si>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</si>
  <si>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</si>
  <si>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</si>
  <si>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</si>
  <si>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</si>
  <si>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</si>
  <si>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</si>
  <si>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</si>
  <si>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</si>
  <si>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</si>
  <si>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</si>
  <si>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</si>
  <si>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</si>
  <si>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</si>
  <si>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</si>
  <si>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</si>
  <si>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</si>
  <si>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</si>
  <si>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</si>
  <si>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</si>
  <si>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</si>
  <si>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</si>
  <si>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</si>
  <si>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</si>
  <si>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</si>
  <si>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</si>
  <si>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</si>
  <si>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</si>
  <si>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</si>
  <si>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</si>
  <si>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</si>
  <si>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</si>
  <si>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</si>
  <si>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</si>
  <si>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</si>
  <si>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</si>
  <si>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</si>
  <si>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</si>
  <si>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</si>
  <si>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</si>
  <si>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</si>
  <si>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</si>
  <si>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</si>
  <si>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</si>
  <si>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</si>
  <si>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</si>
  <si>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</si>
  <si>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</si>
  <si>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</si>
  <si>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</si>
  <si>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</si>
  <si>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</si>
  <si>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</si>
  <si>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</si>
  <si>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</si>
  <si>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</si>
  <si>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</si>
  <si>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</si>
  <si>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</si>
  <si>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</si>
  <si>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</si>
  <si>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</si>
  <si>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</si>
  <si>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</si>
  <si>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</si>
  <si>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</si>
  <si>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</si>
  <si>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</si>
  <si>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</si>
  <si>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</si>
  <si>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</si>
  <si>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</si>
  <si>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</si>
  <si>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</si>
  <si>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</si>
  <si>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</si>
  <si>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</si>
  <si>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</si>
  <si>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</si>
  <si>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</si>
  <si>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</si>
  <si>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</si>
  <si>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</si>
  <si>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</si>
  <si>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</si>
  <si>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</si>
  <si>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</si>
  <si>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</si>
  <si>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</si>
  <si>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</si>
  <si>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</si>
  <si>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</si>
  <si>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</si>
  <si>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</si>
  <si>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</si>
  <si>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</si>
  <si>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</si>
  <si>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</si>
  <si>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</si>
  <si>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</si>
  <si>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</si>
  <si>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</si>
  <si>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</si>
  <si>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</si>
  <si>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</si>
  <si>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</si>
  <si>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</si>
  <si>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</si>
  <si>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</si>
  <si>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</si>
  <si>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</si>
  <si>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</si>
  <si>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</si>
  <si>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</si>
  <si>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</si>
  <si>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</si>
  <si>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</si>
  <si>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</si>
  <si>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</si>
  <si>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</si>
  <si>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</si>
  <si>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</si>
  <si>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</si>
  <si>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</si>
  <si>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</si>
  <si>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</si>
  <si>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</si>
  <si>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</si>
  <si>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</si>
  <si>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</si>
  <si>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</si>
  <si>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</si>
  <si>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</si>
  <si>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</si>
  <si>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</si>
  <si>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</si>
  <si>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</si>
  <si>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</si>
  <si>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</si>
  <si>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</si>
  <si>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</si>
  <si>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</si>
  <si>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</si>
  <si>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</si>
  <si>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</si>
  <si>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</si>
  <si>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</si>
  <si>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</si>
  <si>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</si>
  <si>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</si>
  <si>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</si>
  <si>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</si>
  <si>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</si>
  <si>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</si>
  <si>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</si>
  <si>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</si>
  <si>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</si>
  <si>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</si>
  <si>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</si>
  <si>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</si>
  <si>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</si>
  <si>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</si>
  <si>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</si>
  <si>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</si>
  <si>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</si>
  <si>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</si>
  <si>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</si>
  <si>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</si>
  <si>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</si>
  <si>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</si>
  <si>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</si>
  <si>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</si>
  <si>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</si>
  <si>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</si>
  <si>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</si>
  <si>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</si>
  <si>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</si>
  <si>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</si>
  <si>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</si>
  <si>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</si>
  <si>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</si>
  <si>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</si>
  <si>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</si>
  <si>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</si>
  <si>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</si>
  <si>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</si>
  <si>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</si>
  <si>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</si>
  <si>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</si>
  <si>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</si>
  <si>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</si>
  <si>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</si>
  <si>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</si>
  <si>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</si>
  <si>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</si>
  <si>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</si>
  <si>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</si>
  <si>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</si>
  <si>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</si>
  <si>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</si>
  <si>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</si>
  <si>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</si>
  <si>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</si>
  <si>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</si>
  <si>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</si>
  <si>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</si>
  <si>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</si>
  <si>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</si>
  <si>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</si>
  <si>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</si>
  <si>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</si>
  <si>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</si>
  <si>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</si>
  <si>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</si>
  <si>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</si>
  <si>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</si>
  <si>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</si>
  <si>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</si>
  <si>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</si>
  <si>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</si>
  <si>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</si>
  <si>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</si>
  <si>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</si>
  <si>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</si>
  <si>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</si>
  <si>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</si>
  <si>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</si>
  <si>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</si>
  <si>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</si>
  <si>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</si>
  <si>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</si>
  <si>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</si>
  <si>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</si>
  <si>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</si>
  <si>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</si>
  <si>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</si>
  <si>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</si>
  <si>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</si>
  <si>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</si>
  <si>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</si>
  <si>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</si>
  <si>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</si>
  <si>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</si>
  <si>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</si>
  <si>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</si>
  <si>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</si>
  <si>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</si>
  <si>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</si>
  <si>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</si>
  <si>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</si>
  <si>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</si>
  <si>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</si>
  <si>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</si>
  <si>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</si>
  <si>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</si>
  <si>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</si>
  <si>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</si>
  <si>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</si>
  <si>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</si>
  <si>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</si>
  <si>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</si>
  <si>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</si>
  <si>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</si>
  <si>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</si>
  <si>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</si>
  <si>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</si>
  <si>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</si>
  <si>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</si>
  <si>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</si>
  <si>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</si>
  <si>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</si>
  <si>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</si>
  <si>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</si>
  <si>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</si>
  <si>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</si>
  <si>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</si>
  <si>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</si>
  <si>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</si>
  <si>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</si>
  <si>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</si>
  <si>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</si>
  <si>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</si>
  <si>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</si>
  <si>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</si>
  <si>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</si>
  <si>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</si>
  <si>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</si>
  <si>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</si>
  <si>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</si>
  <si>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</si>
  <si>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</si>
  <si>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</si>
  <si>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</si>
  <si>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</si>
  <si>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</si>
  <si>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</si>
  <si>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</si>
  <si>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</si>
  <si>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</si>
  <si>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</si>
  <si>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</si>
  <si>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</si>
  <si>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</si>
  <si>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</si>
  <si>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</si>
  <si>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</si>
  <si>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</si>
  <si>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</si>
  <si>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</si>
  <si>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</si>
  <si>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</si>
  <si>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</si>
  <si>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</si>
  <si>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</si>
  <si>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</si>
  <si>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</si>
  <si>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</si>
  <si>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</si>
  <si>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</si>
  <si>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</si>
  <si>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</si>
  <si>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</si>
  <si>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</si>
  <si>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</si>
  <si>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</si>
  <si>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</si>
  <si>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</si>
  <si>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</si>
  <si>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</si>
  <si>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</si>
  <si>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</si>
  <si>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</si>
  <si>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</si>
  <si>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</si>
  <si>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</si>
  <si>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</si>
  <si>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</si>
  <si>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</si>
  <si>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</si>
  <si>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</si>
  <si>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</si>
  <si>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</si>
  <si>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</si>
  <si>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</si>
  <si>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</si>
  <si>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</si>
  <si>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</si>
  <si>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</si>
  <si>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</si>
  <si>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</si>
  <si>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</si>
  <si>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</si>
  <si>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</si>
  <si>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</si>
  <si>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</si>
  <si>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</si>
  <si>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</si>
  <si>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</si>
  <si>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</si>
  <si>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</si>
  <si>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</si>
  <si>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</si>
  <si>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</si>
  <si>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</si>
  <si>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</si>
  <si>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</si>
  <si>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</si>
  <si>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</si>
  <si>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</si>
  <si>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</si>
  <si>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</si>
  <si>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</si>
  <si>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</si>
  <si>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</si>
  <si>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</si>
  <si>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</si>
  <si>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</si>
  <si>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</si>
  <si>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</si>
  <si>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</si>
  <si>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</si>
  <si>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</si>
  <si>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</si>
  <si>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</si>
  <si>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</si>
  <si>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</si>
  <si>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</si>
  <si>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</si>
  <si>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</si>
  <si>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</si>
  <si>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</si>
  <si>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</si>
  <si>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</si>
  <si>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</si>
  <si>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</si>
  <si>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</si>
  <si>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</si>
  <si>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</si>
  <si>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</si>
  <si>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</si>
  <si>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</si>
  <si>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</si>
  <si>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</si>
  <si>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</si>
  <si>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</si>
  <si>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</si>
  <si>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</si>
  <si>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</si>
  <si>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</si>
  <si>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</si>
  <si>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</si>
  <si>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</si>
  <si>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</si>
  <si>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</si>
  <si>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</si>
  <si>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</si>
  <si>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</si>
  <si>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</si>
  <si>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</si>
  <si>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</si>
  <si>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</si>
  <si>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</si>
  <si>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</si>
  <si>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</si>
  <si>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</si>
  <si>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</si>
  <si>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</si>
  <si>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</si>
  <si>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</si>
  <si>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</si>
  <si>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</si>
  <si>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</si>
  <si>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</si>
  <si>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</si>
  <si>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</si>
  <si>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</si>
  <si>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</si>
  <si>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</si>
  <si>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</si>
  <si>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</si>
  <si>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</si>
  <si>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</si>
  <si>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</si>
  <si>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</si>
  <si>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</si>
  <si>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</si>
  <si>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</si>
  <si>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</si>
  <si>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</si>
  <si>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</si>
  <si>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</si>
  <si>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</si>
  <si>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</si>
  <si>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</si>
  <si>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</si>
  <si>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</si>
  <si>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</si>
  <si>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</si>
  <si>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</si>
  <si>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</si>
  <si>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</si>
  <si>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</si>
  <si>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</si>
  <si>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</si>
  <si>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</si>
  <si>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</si>
  <si>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</si>
  <si>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</si>
  <si>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</si>
  <si>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</si>
  <si>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</si>
  <si>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</si>
  <si>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</si>
  <si>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</si>
  <si>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</si>
  <si>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</si>
  <si>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</si>
  <si>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</si>
  <si>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</si>
  <si>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</si>
  <si>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</si>
  <si>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</si>
  <si>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</si>
  <si>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</si>
  <si>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</si>
  <si>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</si>
  <si>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</si>
  <si>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</si>
  <si>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</si>
  <si>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</si>
  <si>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</si>
  <si>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</si>
  <si>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</si>
  <si>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</si>
  <si>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</si>
  <si>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</si>
  <si>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</si>
  <si>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</si>
  <si>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</si>
  <si>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</si>
  <si>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</si>
  <si>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</si>
  <si>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</si>
  <si>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</si>
  <si>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</si>
  <si>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</si>
  <si>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</si>
  <si>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</si>
  <si>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</si>
  <si>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</si>
  <si>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</si>
  <si>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</si>
  <si>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</si>
  <si>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</si>
  <si>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</si>
  <si>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</si>
  <si>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</si>
  <si>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</si>
  <si>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</si>
  <si>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</si>
  <si>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</si>
  <si>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</si>
  <si>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</si>
  <si>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</si>
  <si>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</si>
  <si>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</si>
  <si>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</si>
  <si>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</si>
  <si>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</si>
  <si>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</si>
  <si>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</si>
  <si>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</si>
  <si>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</si>
  <si>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</si>
  <si>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</si>
  <si>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</si>
  <si>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</si>
  <si>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</si>
  <si>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</si>
  <si>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</si>
  <si>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</si>
  <si>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</si>
  <si>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</si>
  <si>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</si>
  <si>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</si>
  <si>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</si>
  <si>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</si>
  <si>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</si>
  <si>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</si>
  <si>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</si>
  <si>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</si>
  <si>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</si>
  <si>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</si>
  <si>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</si>
  <si>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</si>
  <si>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</si>
  <si>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</si>
  <si>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</si>
  <si>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</si>
  <si>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</si>
  <si>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</si>
  <si>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</si>
  <si>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</si>
  <si>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</si>
  <si>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</si>
  <si>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</si>
  <si>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</si>
  <si>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</si>
  <si>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</si>
  <si>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</si>
  <si>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</si>
  <si>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</si>
  <si>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</si>
  <si>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</si>
  <si>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</si>
  <si>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</si>
  <si>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</si>
  <si>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</si>
  <si>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</si>
  <si>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</si>
  <si>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</si>
  <si>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</si>
  <si>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</si>
  <si>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</si>
  <si>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</si>
  <si>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</si>
  <si>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</si>
  <si>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</si>
  <si>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</si>
  <si>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</si>
  <si>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</si>
  <si>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</si>
  <si>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</si>
  <si>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</si>
  <si>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</si>
  <si>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</si>
  <si>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</si>
  <si>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</si>
  <si>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</si>
  <si>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</si>
  <si>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</si>
  <si>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</si>
  <si>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</si>
  <si>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</si>
  <si>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</si>
  <si>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</si>
  <si>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</si>
  <si>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</si>
  <si>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</si>
  <si>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</si>
  <si>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</si>
  <si>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</si>
  <si>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</si>
  <si>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</si>
  <si>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</si>
  <si>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</si>
  <si>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</si>
  <si>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</si>
  <si>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</si>
  <si>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</si>
  <si>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</si>
  <si>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</si>
  <si>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</si>
  <si>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</si>
  <si>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</si>
  <si>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</si>
  <si>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</si>
  <si>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</si>
  <si>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</si>
  <si>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</si>
  <si>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</si>
  <si>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</si>
  <si>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</si>
  <si>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</si>
  <si>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</si>
  <si>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</si>
  <si>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</si>
  <si>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</si>
  <si>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</si>
  <si>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</si>
  <si>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</si>
  <si>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</si>
  <si>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</si>
  <si>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</si>
  <si>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</si>
  <si>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</si>
  <si>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</si>
  <si>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</si>
  <si>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</si>
  <si>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</si>
  <si>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</si>
  <si>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</si>
  <si>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</si>
  <si>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</si>
  <si>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</si>
  <si>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</si>
  <si>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</si>
  <si>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</si>
  <si>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</si>
  <si>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</si>
  <si>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</si>
  <si>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</si>
  <si>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</si>
  <si>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</si>
  <si>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</si>
  <si>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</si>
  <si>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</si>
  <si>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</si>
  <si>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</si>
  <si>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</si>
  <si>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</si>
  <si>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</si>
  <si>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</si>
  <si>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</si>
  <si>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</si>
  <si>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</si>
  <si>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</si>
  <si>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</si>
  <si>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</si>
  <si>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</si>
  <si>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</si>
  <si>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</si>
  <si>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</si>
  <si>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</si>
  <si>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</si>
  <si>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</si>
  <si>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</si>
  <si>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</si>
  <si>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</si>
  <si>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</si>
  <si>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</si>
  <si>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</si>
  <si>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</si>
  <si>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</si>
  <si>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</si>
  <si>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</si>
  <si>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</si>
  <si>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</si>
  <si>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</si>
  <si>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</si>
  <si>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</si>
  <si>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</si>
  <si>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</si>
  <si>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</si>
  <si>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</si>
  <si>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</si>
  <si>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</si>
  <si>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</si>
  <si>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</si>
  <si>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</si>
  <si>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</si>
  <si>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</si>
  <si>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</si>
  <si>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</si>
  <si>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</si>
  <si>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</si>
  <si>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</si>
  <si>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</si>
  <si>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</si>
  <si>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</si>
  <si>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</si>
  <si>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</si>
  <si>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</si>
  <si>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</si>
  <si>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</si>
  <si>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</si>
  <si>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</si>
  <si>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</si>
  <si>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</si>
  <si>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</si>
  <si>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</si>
  <si>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</si>
  <si>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</si>
  <si>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</si>
  <si>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</si>
  <si>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</si>
  <si>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</si>
  <si>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</si>
  <si>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</si>
  <si>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</si>
  <si>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</si>
  <si>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</si>
  <si>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</si>
  <si>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</si>
  <si>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</si>
  <si>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</si>
  <si>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</si>
  <si>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</si>
  <si>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</si>
  <si>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</si>
  <si>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</si>
  <si>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</si>
  <si>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</si>
  <si>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</si>
  <si>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</si>
  <si>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</si>
  <si>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</si>
  <si>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</si>
  <si>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</si>
  <si>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</si>
  <si>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</si>
  <si>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</si>
  <si>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</si>
  <si>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</si>
  <si>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</si>
  <si>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</si>
  <si>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</si>
  <si>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</si>
  <si>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</si>
  <si>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</si>
  <si>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</si>
  <si>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</si>
  <si>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</si>
  <si>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</si>
  <si>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</si>
  <si>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</si>
  <si>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</si>
  <si>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</si>
  <si>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</si>
  <si>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</si>
  <si>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</si>
  <si>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</si>
  <si>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</si>
  <si>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</si>
  <si>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</si>
  <si>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</si>
  <si>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</si>
  <si>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</si>
  <si>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</si>
  <si>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</si>
  <si>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</si>
  <si>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</si>
  <si>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</si>
  <si>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</si>
  <si>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</si>
  <si>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</si>
  <si>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</si>
  <si>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</si>
  <si>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</si>
  <si>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</si>
  <si>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</si>
  <si>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</si>
  <si>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</si>
  <si>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</si>
  <si>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</si>
  <si>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</si>
  <si>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</si>
  <si>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</si>
  <si>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</si>
  <si>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</si>
  <si>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</si>
  <si>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</si>
  <si>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</si>
  <si>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</si>
  <si>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</si>
  <si>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</si>
  <si>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</si>
  <si>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</si>
  <si>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</si>
  <si>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</si>
  <si>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</si>
  <si>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</si>
  <si>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</si>
  <si>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</si>
  <si>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</si>
  <si>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</si>
  <si>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</si>
  <si>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</si>
  <si>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</si>
  <si>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</si>
  <si>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</si>
  <si>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</si>
  <si>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</si>
  <si>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</si>
  <si>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</si>
  <si>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</si>
  <si>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</si>
  <si>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</si>
  <si>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</si>
  <si>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</si>
  <si>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</si>
  <si>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</si>
  <si>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</si>
  <si>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</si>
  <si>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</si>
  <si>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</si>
  <si>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</si>
  <si>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</si>
  <si>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</si>
  <si>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</si>
  <si>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</si>
  <si>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</si>
  <si>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</si>
  <si>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</si>
  <si>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</si>
  <si>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</si>
  <si>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</si>
  <si>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</si>
  <si>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</si>
  <si>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</si>
  <si>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</si>
  <si>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</si>
  <si>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</si>
  <si>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</si>
  <si>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</si>
  <si>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</si>
  <si>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</si>
  <si>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</si>
  <si>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</si>
  <si>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</si>
  <si>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</si>
  <si>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</si>
  <si>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</si>
  <si>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</si>
  <si>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</si>
  <si>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</si>
  <si>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</si>
  <si>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</si>
  <si>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</si>
  <si>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</si>
  <si>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</si>
  <si>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</si>
  <si>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</si>
  <si>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</si>
  <si>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</si>
  <si>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</si>
  <si>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</si>
  <si>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</si>
  <si>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</si>
  <si>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</si>
  <si>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</si>
  <si>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</si>
  <si>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</si>
  <si>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</si>
  <si>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</si>
  <si>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</si>
  <si>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</si>
  <si>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</si>
  <si>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</si>
  <si>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</si>
  <si>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</si>
  <si>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</si>
  <si>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</si>
  <si>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</si>
  <si>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</si>
  <si>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</si>
  <si>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</si>
  <si>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</si>
  <si>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</si>
  <si>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</si>
  <si>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</si>
  <si>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</si>
  <si>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</si>
  <si>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</si>
  <si>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</si>
  <si>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</si>
  <si>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</si>
  <si>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</si>
  <si>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</si>
  <si>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</si>
  <si>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</si>
  <si>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</si>
  <si>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</si>
  <si>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</si>
  <si>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</si>
  <si>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</si>
  <si>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</si>
  <si>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</si>
  <si>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</si>
  <si>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</si>
  <si>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</si>
  <si>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</si>
  <si>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</si>
  <si>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</si>
  <si>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</si>
  <si>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</si>
  <si>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</si>
  <si>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</si>
  <si>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</si>
  <si>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</si>
  <si>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</si>
  <si>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</si>
  <si>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</si>
  <si>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</si>
  <si>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</si>
  <si>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</si>
  <si>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</si>
  <si>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</si>
  <si>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</si>
  <si>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</si>
  <si>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</si>
  <si>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</si>
  <si>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</si>
  <si>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</si>
  <si>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</si>
  <si>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</si>
  <si>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</si>
  <si>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</si>
  <si>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</si>
  <si>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</si>
  <si>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</si>
  <si>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</si>
  <si>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</si>
  <si>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</si>
  <si>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</si>
  <si>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</si>
  <si>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</si>
  <si>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</si>
  <si>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</si>
  <si>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</si>
  <si>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</si>
  <si>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</si>
  <si>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</si>
  <si>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</si>
  <si>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</si>
  <si>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</si>
  <si>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</si>
  <si>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</si>
  <si>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</si>
  <si>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</si>
  <si>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</si>
  <si>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</si>
  <si>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</si>
  <si>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</si>
  <si>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</si>
  <si>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</si>
  <si>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</si>
  <si>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</si>
  <si>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</si>
  <si>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</si>
  <si>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</si>
  <si>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</si>
  <si>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</si>
  <si>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</si>
  <si>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</si>
  <si>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</si>
  <si>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</si>
  <si>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</si>
  <si>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</si>
  <si>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</si>
  <si>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</si>
  <si>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</si>
  <si>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</si>
  <si>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</si>
  <si>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</si>
  <si>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</si>
  <si>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</si>
  <si>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</si>
  <si>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</si>
  <si>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</si>
  <si>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</si>
  <si>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</si>
  <si>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</si>
  <si>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</si>
  <si>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</si>
  <si>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</si>
  <si>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</si>
  <si>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</si>
  <si>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</si>
  <si>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</si>
  <si>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</si>
  <si>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</si>
  <si>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</si>
  <si>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</si>
  <si>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</si>
  <si>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</si>
  <si>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</si>
  <si>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</si>
  <si>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</si>
  <si>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</si>
  <si>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</si>
  <si>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</si>
  <si>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</si>
  <si>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</si>
  <si>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</si>
  <si>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</si>
  <si>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</si>
  <si>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</si>
  <si>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</si>
  <si>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</si>
  <si>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</si>
  <si>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</si>
  <si>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</si>
  <si>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</si>
  <si>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</si>
  <si>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</si>
  <si>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</si>
  <si>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</si>
  <si>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</si>
  <si>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</si>
  <si>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</si>
  <si>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</si>
  <si>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</si>
  <si>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</si>
  <si>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</si>
  <si>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</si>
  <si>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</si>
  <si>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</si>
  <si>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</si>
  <si>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</si>
  <si>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</si>
  <si>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</si>
  <si>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</si>
  <si>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</si>
  <si>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</si>
  <si>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</si>
  <si>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</si>
  <si>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</si>
  <si>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</si>
  <si>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</si>
  <si>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</si>
  <si>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</si>
  <si>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</si>
  <si>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</si>
  <si>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</si>
  <si>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</si>
  <si>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</si>
  <si>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</si>
  <si>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</si>
  <si>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</si>
  <si>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</si>
  <si>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</si>
  <si>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</si>
  <si>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</si>
  <si>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</si>
  <si>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</si>
  <si>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</si>
  <si>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</si>
  <si>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</si>
  <si>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</si>
  <si>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</si>
  <si>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</si>
  <si>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</si>
  <si>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</si>
  <si>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</si>
  <si>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</si>
  <si>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</si>
  <si>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</si>
  <si>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</si>
  <si>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</si>
  <si>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</si>
  <si>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</si>
  <si>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</si>
  <si>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</si>
  <si>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</si>
  <si>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</si>
  <si>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</si>
  <si>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</si>
  <si>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</si>
  <si>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</si>
  <si>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</si>
  <si>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</si>
  <si>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</si>
  <si>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</si>
  <si>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</si>
  <si>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</si>
  <si>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</si>
  <si>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</si>
  <si>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</si>
  <si>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</si>
  <si>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</si>
  <si>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</si>
  <si>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</si>
  <si>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</si>
  <si>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</si>
  <si>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</si>
  <si>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</si>
  <si>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</si>
  <si>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</si>
  <si>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</si>
  <si>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</si>
  <si>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</si>
  <si>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</si>
  <si>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</si>
  <si>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</si>
  <si>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</si>
  <si>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</si>
  <si>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</si>
  <si>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</si>
  <si>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</si>
  <si>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</si>
  <si>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</si>
  <si>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</si>
  <si>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</si>
  <si>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</si>
  <si>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</si>
  <si>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</si>
  <si>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</si>
  <si>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</si>
  <si>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</si>
  <si>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</si>
  <si>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</si>
  <si>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</si>
  <si>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</si>
  <si>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</si>
  <si>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</si>
  <si>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</si>
  <si>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</si>
  <si>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</si>
  <si>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</si>
  <si>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</si>
  <si>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</si>
  <si>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</si>
  <si>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</si>
  <si>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</si>
  <si>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</si>
  <si>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</si>
  <si>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</si>
  <si>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</si>
  <si>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</si>
  <si>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</si>
  <si>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</si>
  <si>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</si>
  <si>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</si>
  <si>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</si>
  <si>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</si>
  <si>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</si>
  <si>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</si>
  <si>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</si>
  <si>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</si>
  <si>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</si>
  <si>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</si>
  <si>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</si>
  <si>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</si>
  <si>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</si>
  <si>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</si>
  <si>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</si>
  <si>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</si>
  <si>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</si>
  <si>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</si>
  <si>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</si>
  <si>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</si>
  <si>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</si>
  <si>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</si>
  <si>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</si>
  <si>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</si>
  <si>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</si>
  <si>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</si>
  <si>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</si>
  <si>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</si>
  <si>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</si>
  <si>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</si>
  <si>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</si>
  <si>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</si>
  <si>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</si>
  <si>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</si>
  <si>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</si>
  <si>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</si>
  <si>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</si>
  <si>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</si>
  <si>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</si>
  <si>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</si>
  <si>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</si>
  <si>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</si>
  <si>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</si>
  <si>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</si>
  <si>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</si>
  <si>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</si>
  <si>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</si>
  <si>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</si>
  <si>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</si>
  <si>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</si>
  <si>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</si>
  <si>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</si>
  <si>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</si>
  <si>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</si>
  <si>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</si>
  <si>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</si>
  <si>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</si>
  <si>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</si>
  <si>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</si>
  <si>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</si>
  <si>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</si>
  <si>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</si>
  <si>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</si>
  <si>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</si>
  <si>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</si>
  <si>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</si>
  <si>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</si>
  <si>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</si>
  <si>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</si>
  <si>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</si>
  <si>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</si>
  <si>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</si>
  <si>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</si>
  <si>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</si>
  <si>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</si>
  <si>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</si>
  <si>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</si>
  <si>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</si>
  <si>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</si>
  <si>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</si>
  <si>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</si>
  <si>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</si>
  <si>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</si>
  <si>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</si>
  <si>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</si>
  <si>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</si>
  <si>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</si>
  <si>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</si>
  <si>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</si>
  <si>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</si>
  <si>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</si>
  <si>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</si>
  <si>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</si>
  <si>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</si>
  <si>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</si>
  <si>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</si>
  <si>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</si>
  <si>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</si>
  <si>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</si>
  <si>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</si>
  <si>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</si>
  <si>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</si>
  <si>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</si>
  <si>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</si>
  <si>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</si>
  <si>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</si>
  <si>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</si>
  <si>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</si>
  <si>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</si>
  <si>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</si>
  <si>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</si>
  <si>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</si>
  <si>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</si>
  <si>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</si>
  <si>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</si>
  <si>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</si>
  <si>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</si>
  <si>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</si>
  <si>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</si>
  <si>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</si>
  <si>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</si>
  <si>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</si>
  <si>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</si>
  <si>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</si>
  <si>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</si>
  <si>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</si>
  <si>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</si>
  <si>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</si>
  <si>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</si>
  <si>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</si>
  <si>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</si>
  <si>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</si>
  <si>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</si>
  <si>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</si>
  <si>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</si>
  <si>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</si>
  <si>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</si>
  <si>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</si>
  <si>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</si>
  <si>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</si>
  <si>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</si>
  <si>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</si>
  <si>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</si>
  <si>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</si>
  <si>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</si>
  <si>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</si>
  <si>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</si>
  <si>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</si>
  <si>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</si>
  <si>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</si>
  <si>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</si>
  <si>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</si>
  <si>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</si>
  <si>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</si>
  <si>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</si>
  <si>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</si>
  <si>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</si>
  <si>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</si>
  <si>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</si>
  <si>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</si>
  <si>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</si>
  <si>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</si>
  <si>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</si>
  <si>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</si>
  <si>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</si>
  <si>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</si>
  <si>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</si>
  <si>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</si>
  <si>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</si>
  <si>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</si>
  <si>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</si>
  <si>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</si>
  <si>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</si>
  <si>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</si>
  <si>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</si>
  <si>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</si>
  <si>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</si>
  <si>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</si>
  <si>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</si>
  <si>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</si>
  <si>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</si>
  <si>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</si>
  <si>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</si>
  <si>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</si>
  <si>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</si>
  <si>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</si>
  <si>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</si>
  <si>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</si>
  <si>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</si>
  <si>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</si>
  <si>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</si>
  <si>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</si>
  <si>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</si>
  <si>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</si>
  <si>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</si>
  <si>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</si>
  <si>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</si>
  <si>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</si>
  <si>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</si>
  <si>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</si>
  <si>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</si>
  <si>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</si>
  <si>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</si>
  <si>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</si>
  <si>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</si>
  <si>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</si>
  <si>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</si>
  <si>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</si>
  <si>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</si>
  <si>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</si>
  <si>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</si>
  <si>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</si>
  <si>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</si>
  <si>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</si>
  <si>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</si>
  <si>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</si>
  <si>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</si>
  <si>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</si>
  <si>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</si>
  <si>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</si>
  <si>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</si>
  <si>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</si>
  <si>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</si>
  <si>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</si>
  <si>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</si>
  <si>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</si>
  <si>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</si>
  <si>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</si>
  <si>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</si>
  <si>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</si>
  <si>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</si>
  <si>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</si>
  <si>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</si>
  <si>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</si>
  <si>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</si>
  <si>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</si>
  <si>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</si>
  <si>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</si>
  <si>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</si>
  <si>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</si>
  <si>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</si>
  <si>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</si>
  <si>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</si>
  <si>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</si>
  <si>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</si>
  <si>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</si>
  <si>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</si>
  <si>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</si>
  <si>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</si>
  <si>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</si>
  <si>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</si>
  <si>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</si>
  <si>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</si>
  <si>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</si>
  <si>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</si>
  <si>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</si>
  <si>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</si>
  <si>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</si>
  <si>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</si>
  <si>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</si>
  <si>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</si>
  <si>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</si>
  <si>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</si>
  <si>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</si>
  <si>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</si>
  <si>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</si>
  <si>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</si>
  <si>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</si>
  <si>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</si>
  <si>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</si>
  <si>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</si>
  <si>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</si>
  <si>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</si>
  <si>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</si>
  <si>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</si>
  <si>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</si>
  <si>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</si>
  <si>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</si>
  <si>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</si>
  <si>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</si>
  <si>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</si>
  <si>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</si>
  <si>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</si>
  <si>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</si>
  <si>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</si>
  <si>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</si>
  <si>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</si>
  <si>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</si>
  <si>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</si>
  <si>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</si>
  <si>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</si>
  <si>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</si>
  <si>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</si>
  <si>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</si>
  <si>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</si>
  <si>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</si>
  <si>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</si>
  <si>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</si>
  <si>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</si>
  <si>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</si>
  <si>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</si>
  <si>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</si>
  <si>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</si>
  <si>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</si>
  <si>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</si>
  <si>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</si>
  <si>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</si>
  <si>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</si>
  <si>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</si>
  <si>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</si>
  <si>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</si>
  <si>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</si>
  <si>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</si>
  <si>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</si>
  <si>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</si>
  <si>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</si>
  <si>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</si>
  <si>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</si>
  <si>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</si>
  <si>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</si>
  <si>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</si>
  <si>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</si>
  <si>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</si>
  <si>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</si>
  <si>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</si>
  <si>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</si>
  <si>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</si>
  <si>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</si>
  <si>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</si>
  <si>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</si>
  <si>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</si>
  <si>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</si>
  <si>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</si>
  <si>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</si>
  <si>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</si>
  <si>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</si>
  <si>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</si>
  <si>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</si>
  <si>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</si>
  <si>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</si>
  <si>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</si>
  <si>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</si>
  <si>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</si>
  <si>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</si>
  <si>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</si>
  <si>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</si>
  <si>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</si>
  <si>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</si>
  <si>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</si>
  <si>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</si>
  <si>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</si>
  <si>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</si>
  <si>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</si>
  <si>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</si>
  <si>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</si>
  <si>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</si>
  <si>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</si>
  <si>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</si>
  <si>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</si>
  <si>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</si>
  <si>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</si>
  <si>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</si>
  <si>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</si>
  <si>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</si>
  <si>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</si>
  <si>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</si>
  <si>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</si>
  <si>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</si>
  <si>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</si>
  <si>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</si>
  <si>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</si>
  <si>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</si>
  <si>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</si>
  <si>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</si>
  <si>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</si>
  <si>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</si>
  <si>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</si>
  <si>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</si>
  <si>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</si>
  <si>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</si>
  <si>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</si>
  <si>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</si>
  <si>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</si>
  <si>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</si>
  <si>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</si>
  <si>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</si>
  <si>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</si>
  <si>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</si>
  <si>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</si>
  <si>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</si>
  <si>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</si>
  <si>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</si>
  <si>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</si>
  <si>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</si>
  <si>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</si>
  <si>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</si>
  <si>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</si>
  <si>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</si>
  <si>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</si>
  <si>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</si>
  <si>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</si>
  <si>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</si>
  <si>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</si>
  <si>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</si>
  <si>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</si>
  <si>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</si>
  <si>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</si>
  <si>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</si>
  <si>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</si>
  <si>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</si>
  <si>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</si>
  <si>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</si>
  <si>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</si>
  <si>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</si>
  <si>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</si>
  <si>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</si>
  <si>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</si>
  <si>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</si>
  <si>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</si>
  <si>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</si>
  <si>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</si>
  <si>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</si>
  <si>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</si>
  <si>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</si>
  <si>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</si>
  <si>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</si>
  <si>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</si>
  <si>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</si>
  <si>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</si>
  <si>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</si>
  <si>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</si>
  <si>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</si>
  <si>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</si>
  <si>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</si>
  <si>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</si>
  <si>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</si>
  <si>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</si>
  <si>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</si>
  <si>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</si>
  <si>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</si>
  <si>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</si>
  <si>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</si>
  <si>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</si>
  <si>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</si>
  <si>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</si>
  <si>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</si>
  <si>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</si>
  <si>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</si>
  <si>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</si>
  <si>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</si>
  <si>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</si>
  <si>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</si>
  <si>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</si>
  <si>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</si>
  <si>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</si>
  <si>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</si>
  <si>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</si>
  <si>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</si>
  <si>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</si>
  <si>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</si>
  <si>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</si>
  <si>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</si>
  <si>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</si>
  <si>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</si>
  <si>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</si>
  <si>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</si>
  <si>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</si>
  <si>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</si>
  <si>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</si>
  <si>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</si>
  <si>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</si>
  <si>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</si>
  <si>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</si>
  <si>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</si>
  <si>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</si>
  <si>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</si>
  <si>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</si>
  <si>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</si>
  <si>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</si>
  <si>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</si>
  <si>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</si>
  <si>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</si>
  <si>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</si>
  <si>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</si>
  <si>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</si>
  <si>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</si>
  <si>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</si>
  <si>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</si>
  <si>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</si>
  <si>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</si>
  <si>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</si>
  <si>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</si>
  <si>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</si>
  <si>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</si>
  <si>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</si>
  <si>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</si>
  <si>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</si>
  <si>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</si>
  <si>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</si>
  <si>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</si>
  <si>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</si>
  <si>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</si>
  <si>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</si>
  <si>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</si>
  <si>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</si>
  <si>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</si>
  <si>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</si>
  <si>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</si>
  <si>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</si>
  <si>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</si>
  <si>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</si>
  <si>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</si>
  <si>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</si>
  <si>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</si>
  <si>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</si>
  <si>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</si>
  <si>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</si>
  <si>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</si>
  <si>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</si>
  <si>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</si>
  <si>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</si>
  <si>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</si>
  <si>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</si>
  <si>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</si>
  <si>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</si>
  <si>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</si>
  <si>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</si>
  <si>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</si>
  <si>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</si>
  <si>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</si>
  <si>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</si>
  <si>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</si>
  <si>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</si>
  <si>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</si>
  <si>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</si>
  <si>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</si>
  <si>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</si>
  <si>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</si>
  <si>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</si>
  <si>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</si>
  <si>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</si>
  <si>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</si>
  <si>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</si>
  <si>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</si>
  <si>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</si>
  <si>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</si>
  <si>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</si>
  <si>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</si>
  <si>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</si>
  <si>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</si>
  <si>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</si>
  <si>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</si>
  <si>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</si>
  <si>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</si>
  <si>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</si>
  <si>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</si>
  <si>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</si>
  <si>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</si>
  <si>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</si>
  <si>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</si>
  <si>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</si>
  <si>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</si>
  <si>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</si>
  <si>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</si>
  <si>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</si>
  <si>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</si>
  <si>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</si>
  <si>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</si>
  <si>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</si>
  <si>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</si>
  <si>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</si>
  <si>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</si>
  <si>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</si>
  <si>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</si>
  <si>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</si>
  <si>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</si>
  <si>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</si>
  <si>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</si>
  <si>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</si>
  <si>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</si>
  <si>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</si>
  <si>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</si>
  <si>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</si>
  <si>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</si>
  <si>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</si>
  <si>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</si>
  <si>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</si>
  <si>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</si>
  <si>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</si>
  <si>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</si>
  <si>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</si>
  <si>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</si>
  <si>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</si>
  <si>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</si>
  <si>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</si>
  <si>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</si>
  <si>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</si>
  <si>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</si>
  <si>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</si>
  <si>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</si>
  <si>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</si>
  <si>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</si>
  <si>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</si>
  <si>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</si>
  <si>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</si>
  <si>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</si>
  <si>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</si>
  <si>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</si>
  <si>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</si>
  <si>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</si>
  <si>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</si>
  <si>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</si>
  <si>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</si>
  <si>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</si>
  <si>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</si>
  <si>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</si>
  <si>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</si>
  <si>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</si>
  <si>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</si>
  <si>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</si>
  <si>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</si>
  <si>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</si>
  <si>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</si>
  <si>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</si>
  <si>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</si>
  <si>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</si>
  <si>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</si>
  <si>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</si>
  <si>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</si>
  <si>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</si>
  <si>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</si>
  <si>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</si>
  <si>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</si>
  <si>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</si>
  <si>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</si>
  <si>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</si>
  <si>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</si>
  <si>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</si>
  <si>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</si>
  <si>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</si>
  <si>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</si>
  <si>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</si>
  <si>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</si>
  <si>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</si>
  <si>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</si>
  <si>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</si>
  <si>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</si>
  <si>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</si>
  <si>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</si>
  <si>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</si>
  <si>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</si>
  <si>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</si>
  <si>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</si>
  <si>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</si>
  <si>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</si>
  <si>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</si>
  <si>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</si>
  <si>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</si>
  <si>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</si>
  <si>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</si>
  <si>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</si>
  <si>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</si>
  <si>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</si>
  <si>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</si>
  <si>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</si>
  <si>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</si>
  <si>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</si>
  <si>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</si>
  <si>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</si>
  <si>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</si>
  <si>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</si>
  <si>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</si>
  <si>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</si>
  <si>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</si>
  <si>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</si>
  <si>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</si>
  <si>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</si>
  <si>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</si>
  <si>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</si>
  <si>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</si>
  <si>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</si>
  <si>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</si>
  <si>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</si>
  <si>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</si>
  <si>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</si>
  <si>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</si>
  <si>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</si>
  <si>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</si>
  <si>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</si>
  <si>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</si>
  <si>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</si>
  <si>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</si>
  <si>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</si>
  <si>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</si>
  <si>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</si>
  <si>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</si>
  <si>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</si>
  <si>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</si>
  <si>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</si>
  <si>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</si>
  <si>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</si>
  <si>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</si>
  <si>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</si>
  <si>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</si>
  <si>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</si>
  <si>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</si>
  <si>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</si>
  <si>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</si>
  <si>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</si>
  <si>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</si>
  <si>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</si>
  <si>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</si>
  <si>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</si>
  <si>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</si>
  <si>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</si>
  <si>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</si>
  <si>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</si>
  <si>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</si>
  <si>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</si>
  <si>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</si>
  <si>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</si>
  <si>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</si>
  <si>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</si>
  <si>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</si>
  <si>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</si>
  <si>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</si>
  <si>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</si>
  <si>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</si>
  <si>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</si>
  <si>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</si>
  <si>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</si>
  <si>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</si>
  <si>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</si>
  <si>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</si>
  <si>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</si>
  <si>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</si>
  <si>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</si>
  <si>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</si>
  <si>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</si>
  <si>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</si>
  <si>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</si>
  <si>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</si>
  <si>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</si>
  <si>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</si>
  <si>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</si>
  <si>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</si>
  <si>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</si>
  <si>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</si>
  <si>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</si>
  <si>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</si>
  <si>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</si>
  <si>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</si>
  <si>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</si>
  <si>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</si>
  <si>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</si>
  <si>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</si>
  <si>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</si>
  <si>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</si>
  <si>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</si>
  <si>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</si>
  <si>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</si>
  <si>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</si>
  <si>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</si>
  <si>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</si>
  <si>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</si>
  <si>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</si>
  <si>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</si>
  <si>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</si>
  <si>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</si>
  <si>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</si>
  <si>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</si>
  <si>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</si>
  <si>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</si>
  <si>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</si>
  <si>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</si>
  <si>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</si>
  <si>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</si>
  <si>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</si>
  <si>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</si>
  <si>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</si>
  <si>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</si>
  <si>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</si>
  <si>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</si>
  <si>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</si>
  <si>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</si>
  <si>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</si>
  <si>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</si>
  <si>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</si>
  <si>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</si>
  <si>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</si>
  <si>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</si>
  <si>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</si>
  <si>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</si>
  <si>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</si>
  <si>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</si>
  <si>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</si>
  <si>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</si>
  <si>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</si>
  <si>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</si>
  <si>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</si>
  <si>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</si>
  <si>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</si>
  <si>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</si>
  <si>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</si>
  <si>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</si>
  <si>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</si>
  <si>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</si>
  <si>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</si>
  <si>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</si>
  <si>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</si>
  <si>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</si>
  <si>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</si>
  <si>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</si>
  <si>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</si>
  <si>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</si>
  <si>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</si>
  <si>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</si>
  <si>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</si>
  <si>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</si>
  <si>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</si>
  <si>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</si>
  <si>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</si>
  <si>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</si>
  <si>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</si>
  <si>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</si>
  <si>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</si>
  <si>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</si>
  <si>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</si>
  <si>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</si>
  <si>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</si>
  <si>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</si>
  <si>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</si>
  <si>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</si>
  <si>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</si>
  <si>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</si>
  <si>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</si>
  <si>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</si>
  <si>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</si>
  <si>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</si>
  <si>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</si>
  <si>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</si>
  <si>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</si>
  <si>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</si>
  <si>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</si>
  <si>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</si>
  <si>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</si>
  <si>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</si>
  <si>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</si>
  <si>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</si>
  <si>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</si>
  <si>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</si>
  <si>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</si>
  <si>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</si>
  <si>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</si>
  <si>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</si>
  <si>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</si>
  <si>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</si>
  <si>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</si>
  <si>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</si>
  <si>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</si>
  <si>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</si>
  <si>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</si>
  <si>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</si>
  <si>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</si>
  <si>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</si>
  <si>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</si>
  <si>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</si>
  <si>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</si>
  <si>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</si>
  <si>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</si>
  <si>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</si>
  <si>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</si>
  <si>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</si>
  <si>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</si>
  <si>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</si>
  <si>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</si>
  <si>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</si>
  <si>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</si>
  <si>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</si>
  <si>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</si>
  <si>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</si>
  <si>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</si>
  <si>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</si>
  <si>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</si>
  <si>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</si>
  <si>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</si>
  <si>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</si>
  <si>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</si>
  <si>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</si>
  <si>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</si>
  <si>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</si>
  <si>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</si>
  <si>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</si>
  <si>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</si>
  <si>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</si>
  <si>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</si>
  <si>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</si>
  <si>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</si>
  <si>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</si>
  <si>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</si>
  <si>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</si>
  <si>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</si>
  <si>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</si>
  <si>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</si>
  <si>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</si>
  <si>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</si>
  <si>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</si>
  <si>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</si>
  <si>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</si>
  <si>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</si>
  <si>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</si>
  <si>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</si>
  <si>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</si>
  <si>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</si>
  <si>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</si>
  <si>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</si>
  <si>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</si>
  <si>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</si>
  <si>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</si>
  <si>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</si>
  <si>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</si>
  <si>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</si>
  <si>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</si>
  <si>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</si>
  <si>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</si>
  <si>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</si>
  <si>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</si>
  <si>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</si>
  <si>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</si>
  <si>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</si>
  <si>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</si>
  <si>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</si>
  <si>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</si>
  <si>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</si>
  <si>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</si>
  <si>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</si>
  <si>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</si>
  <si>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</si>
  <si>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</si>
  <si>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</si>
  <si>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</si>
  <si>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</si>
  <si>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</si>
  <si>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</si>
  <si>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</si>
  <si>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</si>
  <si>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</si>
  <si>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</si>
  <si>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</si>
  <si>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</si>
  <si>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</si>
  <si>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</si>
  <si>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</si>
  <si>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</si>
  <si>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</si>
  <si>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</si>
  <si>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</si>
  <si>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</si>
  <si>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</si>
  <si>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</si>
  <si>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</si>
  <si>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</si>
  <si>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</si>
  <si>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</si>
  <si>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</si>
  <si>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</si>
  <si>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</si>
  <si>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</si>
  <si>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</si>
  <si>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</si>
  <si>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</si>
  <si>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</si>
  <si>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</si>
  <si>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</si>
  <si>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</si>
  <si>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</si>
  <si>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</si>
  <si>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</si>
  <si>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</si>
  <si>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</si>
  <si>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</si>
  <si>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</si>
  <si>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</si>
  <si>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</si>
  <si>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</si>
  <si>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</si>
  <si>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</si>
  <si>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</si>
  <si>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</si>
  <si>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</si>
  <si>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</si>
  <si>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</si>
  <si>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</si>
  <si>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</si>
  <si>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</si>
  <si>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</si>
  <si>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</si>
  <si>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</si>
  <si>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</si>
  <si>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</si>
  <si>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</si>
  <si>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</si>
  <si>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</si>
  <si>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</si>
  <si>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</si>
  <si>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</si>
  <si>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</si>
  <si>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</si>
  <si>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</si>
  <si>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</si>
  <si>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</si>
  <si>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</si>
  <si>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</si>
  <si>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</si>
  <si>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</si>
  <si>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</si>
  <si>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</si>
  <si>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</si>
  <si>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</si>
  <si>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</si>
  <si>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</si>
  <si>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</si>
  <si>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</si>
  <si>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</si>
  <si>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</si>
  <si>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</si>
  <si>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</si>
  <si>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</si>
  <si>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</si>
  <si>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</si>
  <si>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</si>
  <si>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</si>
  <si>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</si>
  <si>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</si>
  <si>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</si>
  <si>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</si>
  <si>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</si>
  <si>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</si>
  <si>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</si>
  <si>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</si>
  <si>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</si>
  <si>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</si>
  <si>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</si>
  <si>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</si>
  <si>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</si>
  <si>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</si>
  <si>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</si>
  <si>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</si>
  <si>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</si>
  <si>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</si>
  <si>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</si>
  <si>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</si>
  <si>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</si>
  <si>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</si>
  <si>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</si>
  <si>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</si>
  <si>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</si>
  <si>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</si>
  <si>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</si>
  <si>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</si>
  <si>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</si>
  <si>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</si>
  <si>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</si>
  <si>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</si>
  <si>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</si>
  <si>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</si>
  <si>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</si>
  <si>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</si>
  <si>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</si>
  <si>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</si>
  <si>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</si>
  <si>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</si>
  <si>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</si>
  <si>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</si>
  <si>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</si>
  <si>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</si>
  <si>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</si>
  <si>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</si>
  <si>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</si>
  <si>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</si>
  <si>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</si>
  <si>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</si>
  <si>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</si>
  <si>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</si>
  <si>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</si>
  <si>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</si>
  <si>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</si>
  <si>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</si>
  <si>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</si>
  <si>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</si>
  <si>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</si>
  <si>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</si>
  <si>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</si>
  <si>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</si>
  <si>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</si>
  <si>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</si>
  <si>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</si>
  <si>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</si>
  <si>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</si>
  <si>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</si>
  <si>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</si>
  <si>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</si>
  <si>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</si>
  <si>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</si>
  <si>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</si>
  <si>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</si>
  <si>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</si>
  <si>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</si>
  <si>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</si>
  <si>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</si>
  <si>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</si>
  <si>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</si>
  <si>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</si>
  <si>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</si>
  <si>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</si>
  <si>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</si>
  <si>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</si>
  <si>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</si>
  <si>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</si>
  <si>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</si>
  <si>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</si>
  <si>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</si>
  <si>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</si>
  <si>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</si>
  <si>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</si>
  <si>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</si>
  <si>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</si>
  <si>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</si>
  <si>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</si>
  <si>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</si>
  <si>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</si>
  <si>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</si>
  <si>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</si>
  <si>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</si>
  <si>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</si>
  <si>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</si>
  <si>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</si>
  <si>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</si>
  <si>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</si>
  <si>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</si>
  <si>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</si>
  <si>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</si>
  <si>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</si>
  <si>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</si>
  <si>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</si>
  <si>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</si>
  <si>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</si>
  <si>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</si>
  <si>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</si>
  <si>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</si>
  <si>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</si>
  <si>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</si>
  <si>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</si>
  <si>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</si>
  <si>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</si>
  <si>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</si>
  <si>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</si>
  <si>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</si>
  <si>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</si>
  <si>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</si>
  <si>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</si>
  <si>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</si>
  <si>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</si>
  <si>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</si>
  <si>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</si>
  <si>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</si>
  <si>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</si>
  <si>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</si>
  <si>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</si>
  <si>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</si>
  <si>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</si>
  <si>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</si>
  <si>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</si>
  <si>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</si>
  <si>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</si>
  <si>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</si>
  <si>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</si>
  <si>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</si>
  <si>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</si>
  <si>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</si>
  <si>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</si>
  <si>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</si>
  <si>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</si>
  <si>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</si>
  <si>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</si>
  <si>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</si>
  <si>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</si>
  <si>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</si>
  <si>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</si>
  <si>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</si>
  <si>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</si>
  <si>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</si>
  <si>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</si>
  <si>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</si>
  <si>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</si>
  <si>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</si>
  <si>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</si>
  <si>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</si>
  <si>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</si>
  <si>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</si>
  <si>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</si>
  <si>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</si>
  <si>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</si>
  <si>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</si>
  <si>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</si>
  <si>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</si>
  <si>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</si>
  <si>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</si>
  <si>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</si>
  <si>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</si>
  <si>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</si>
  <si>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</si>
  <si>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</si>
  <si>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</si>
  <si>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</si>
  <si>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</si>
  <si>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</si>
  <si>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</si>
  <si>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</si>
  <si>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</si>
  <si>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</si>
  <si>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</si>
  <si>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</si>
  <si>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</si>
  <si>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</si>
  <si>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</si>
  <si>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</si>
  <si>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</si>
  <si>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</si>
  <si>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</si>
  <si>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</si>
  <si>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</si>
  <si>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</si>
  <si>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</si>
  <si>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</si>
  <si>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</si>
  <si>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</si>
  <si>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</si>
  <si>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</si>
  <si>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</si>
  <si>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</si>
  <si>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</si>
  <si>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</si>
  <si>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</si>
  <si>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</si>
  <si>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</si>
  <si>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</si>
  <si>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</si>
  <si>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</si>
  <si>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</si>
  <si>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</si>
  <si>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</si>
  <si>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</si>
  <si>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</si>
  <si>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</si>
  <si>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</si>
  <si>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</si>
  <si>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</si>
  <si>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</si>
  <si>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</si>
  <si>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</si>
  <si>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</si>
  <si>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</si>
  <si>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</si>
  <si>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</si>
  <si>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</si>
  <si>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</si>
  <si>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</si>
  <si>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</si>
  <si>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</si>
  <si>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</si>
  <si>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</si>
  <si>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</si>
  <si>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</si>
  <si>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</si>
  <si>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</si>
  <si>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</si>
  <si>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</si>
  <si>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</si>
  <si>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</si>
  <si>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</si>
  <si>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</si>
  <si>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</si>
  <si>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</si>
  <si>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</si>
  <si>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</si>
  <si>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</si>
  <si>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</si>
  <si>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</si>
  <si>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</si>
  <si>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</si>
  <si>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</si>
  <si>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</si>
  <si>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</si>
  <si>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</si>
  <si>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</si>
  <si>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</si>
  <si>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</si>
  <si>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</si>
  <si>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</si>
  <si>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</si>
  <si>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</si>
  <si>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</si>
  <si>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</si>
  <si>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</si>
  <si>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</si>
  <si>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</si>
  <si>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</si>
  <si>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</si>
  <si>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</si>
  <si>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</si>
  <si>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</si>
  <si>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</si>
  <si>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</si>
  <si>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</si>
  <si>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</si>
  <si>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</si>
  <si>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</si>
  <si>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</si>
  <si>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</si>
  <si>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</si>
  <si>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</si>
  <si>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</si>
  <si>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</si>
  <si>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</si>
  <si>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</si>
  <si>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</si>
  <si>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</si>
  <si>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</si>
  <si>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</si>
  <si>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</si>
  <si>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</si>
  <si>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</si>
  <si>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</si>
  <si>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</si>
  <si>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</si>
  <si>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</si>
  <si>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</si>
  <si>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</si>
  <si>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</si>
  <si>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</si>
  <si>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</si>
  <si>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</si>
  <si>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</si>
  <si>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</si>
  <si>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</si>
  <si>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</si>
  <si>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</si>
  <si>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</si>
  <si>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</si>
  <si>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</si>
  <si>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</si>
  <si>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</si>
  <si>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</si>
  <si>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</si>
  <si>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</si>
  <si>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</si>
  <si>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</si>
  <si>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</si>
  <si>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</si>
  <si>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</si>
  <si>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</si>
  <si>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</si>
  <si>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</si>
  <si>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</si>
  <si>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</si>
  <si>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</si>
  <si>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</si>
  <si>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</si>
  <si>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</si>
  <si>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</si>
  <si>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</si>
  <si>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</si>
  <si>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</si>
  <si>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</si>
  <si>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</si>
  <si>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</si>
  <si>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</si>
  <si>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</si>
  <si>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</si>
  <si>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</si>
  <si>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</si>
  <si>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</si>
  <si>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</si>
  <si>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</si>
  <si>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</si>
  <si>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</si>
  <si>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</si>
  <si>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</si>
  <si>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</si>
  <si>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</si>
  <si>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</si>
  <si>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</si>
  <si>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</si>
  <si>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</si>
  <si>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</si>
  <si>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</si>
  <si>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</si>
  <si>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</si>
  <si>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</si>
  <si>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</si>
  <si>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</si>
  <si>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</si>
  <si>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</si>
  <si>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</si>
  <si>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</si>
  <si>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</si>
  <si>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</si>
  <si>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</si>
  <si>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</si>
  <si>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</si>
  <si>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</si>
  <si>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</si>
  <si>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</si>
  <si>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</si>
  <si>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</si>
  <si>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</si>
  <si>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</si>
  <si>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</si>
  <si>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</si>
  <si>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</si>
  <si>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</si>
  <si>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</si>
  <si>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</si>
  <si>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</si>
  <si>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</si>
  <si>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</si>
  <si>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</si>
  <si>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</si>
  <si>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</si>
  <si>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</si>
  <si>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</si>
  <si>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</si>
  <si>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</si>
  <si>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</si>
  <si>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</si>
  <si>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</si>
  <si>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</si>
  <si>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</si>
  <si>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</si>
  <si>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</si>
  <si>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</si>
  <si>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</si>
  <si>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</si>
  <si>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</si>
  <si>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</si>
  <si>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</si>
  <si>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</si>
  <si>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</si>
  <si>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</si>
  <si>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</si>
  <si>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</si>
  <si>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</si>
  <si>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</si>
  <si>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</si>
  <si>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</si>
  <si>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</si>
  <si>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</si>
  <si>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</si>
  <si>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</si>
  <si>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</si>
  <si>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</si>
  <si>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</si>
  <si>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</si>
  <si>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</si>
  <si>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</si>
  <si>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</si>
  <si>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</si>
  <si>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</si>
  <si>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</si>
  <si>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</si>
  <si>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</si>
  <si>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</si>
  <si>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</si>
  <si>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</si>
  <si>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</si>
  <si>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</si>
  <si>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</si>
  <si>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</si>
  <si>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</si>
  <si>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</si>
  <si>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</si>
  <si>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</si>
  <si>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</si>
  <si>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</si>
  <si>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</si>
  <si>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</si>
  <si>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</si>
  <si>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</si>
  <si>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</si>
  <si>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</si>
  <si>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</si>
  <si>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</si>
  <si>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</si>
  <si>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</si>
  <si>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</si>
  <si>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</si>
  <si>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</si>
  <si>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</si>
  <si>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</si>
  <si>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</si>
  <si>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</si>
  <si>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</si>
  <si>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</si>
  <si>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</si>
  <si>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</si>
  <si>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</si>
  <si>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</si>
  <si>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</si>
  <si>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</si>
  <si>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</si>
  <si>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</si>
  <si>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</si>
  <si>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</si>
  <si>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</si>
  <si>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</si>
  <si>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</si>
  <si>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</si>
  <si>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</si>
  <si>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</si>
  <si>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</si>
  <si>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</si>
  <si>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</si>
  <si>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</si>
  <si>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</si>
  <si>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</si>
  <si>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</si>
  <si>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</si>
  <si>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</si>
  <si>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</si>
  <si>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</si>
  <si>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</si>
  <si>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</si>
  <si>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</si>
  <si>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</si>
  <si>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</si>
  <si>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</si>
  <si>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</si>
  <si>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</si>
  <si>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</si>
  <si>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</si>
  <si>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</si>
  <si>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</si>
  <si>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</si>
  <si>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</si>
  <si>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</si>
  <si>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</si>
  <si>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</si>
  <si>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</si>
  <si>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</si>
  <si>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</si>
  <si>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</si>
  <si>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</si>
  <si>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</si>
  <si>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</si>
  <si>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</si>
  <si>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</si>
  <si>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</si>
  <si>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</si>
  <si>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</si>
  <si>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</si>
  <si>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</si>
  <si>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</si>
  <si>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</si>
  <si>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</si>
  <si>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</si>
  <si>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</si>
  <si>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</si>
  <si>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</si>
  <si>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</si>
  <si>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</si>
  <si>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</si>
  <si>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</si>
  <si>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</si>
  <si>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</si>
  <si>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</si>
  <si>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</si>
  <si>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</si>
  <si>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</si>
  <si>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</si>
  <si>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</si>
  <si>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</si>
  <si>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</si>
  <si>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</si>
  <si>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</si>
  <si>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</si>
  <si>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</si>
  <si>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</si>
  <si>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</si>
  <si>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</si>
  <si>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</si>
  <si>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</si>
  <si>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</si>
  <si>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</si>
  <si>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</si>
  <si>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</si>
  <si>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</si>
  <si>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</si>
  <si>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</si>
  <si>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</si>
  <si>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</si>
  <si>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</si>
  <si>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</si>
  <si>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</si>
  <si>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</si>
  <si>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</si>
  <si>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</si>
  <si>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</si>
  <si>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</si>
  <si>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</si>
  <si>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</si>
  <si>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</si>
  <si>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</si>
  <si>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</si>
  <si>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</si>
  <si>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</si>
  <si>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</si>
  <si>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</si>
  <si>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</si>
  <si>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</si>
  <si>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</si>
  <si>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</si>
  <si>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</si>
  <si>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</si>
  <si>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</si>
  <si>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</si>
  <si>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</si>
  <si>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</si>
  <si>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</si>
  <si>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</si>
  <si>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</si>
  <si>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</si>
  <si>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</si>
  <si>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</si>
  <si>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</si>
  <si>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</si>
  <si>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</si>
  <si>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</si>
  <si>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</si>
  <si>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</si>
  <si>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</si>
  <si>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</si>
  <si>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</si>
  <si>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</si>
  <si>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</si>
  <si>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</si>
  <si>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</si>
  <si>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</si>
  <si>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</si>
  <si>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</si>
  <si>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</si>
  <si>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</si>
  <si>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</si>
  <si>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</si>
  <si>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</si>
  <si>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</si>
  <si>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</si>
  <si>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</si>
  <si>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</si>
  <si>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</si>
  <si>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</si>
  <si>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</si>
  <si>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</si>
  <si>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</si>
  <si>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</si>
  <si>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</si>
  <si>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</si>
  <si>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</si>
  <si>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</si>
  <si>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</si>
  <si>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</si>
  <si>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</si>
  <si>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</si>
  <si>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</si>
  <si>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</si>
  <si>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</si>
  <si>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</si>
  <si>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</si>
  <si>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</si>
  <si>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</si>
  <si>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</si>
  <si>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</si>
  <si>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</si>
  <si>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</si>
  <si>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</si>
  <si>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</si>
  <si>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</si>
  <si>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</si>
  <si>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</si>
  <si>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</si>
  <si>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</si>
  <si>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</si>
  <si>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</si>
  <si>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</si>
  <si>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</si>
  <si>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</si>
  <si>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</si>
  <si>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</si>
  <si>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</si>
  <si>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</si>
  <si>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</si>
  <si>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</si>
  <si>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</si>
  <si>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</si>
  <si>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</si>
  <si>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</si>
  <si>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</si>
  <si>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</si>
  <si>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</si>
  <si>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</si>
  <si>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</si>
  <si>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</si>
  <si>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</si>
  <si>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</si>
  <si>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</si>
  <si>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</si>
  <si>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</si>
  <si>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</si>
  <si>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</si>
  <si>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</si>
  <si>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</si>
  <si>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</si>
  <si>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</si>
  <si>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</si>
  <si>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</si>
  <si>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</si>
  <si>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</si>
  <si>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</si>
  <si>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</si>
  <si>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</si>
  <si>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</si>
  <si>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</si>
  <si>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</si>
  <si>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</si>
  <si>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</si>
  <si>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</si>
  <si>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</si>
  <si>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</si>
  <si>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</si>
  <si>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</si>
  <si>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</si>
  <si>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</si>
  <si>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</si>
  <si>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</si>
  <si>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</si>
  <si>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</si>
  <si>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</si>
  <si>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</si>
  <si>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</si>
  <si>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</si>
  <si>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</si>
  <si>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</si>
  <si>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</si>
  <si>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</si>
  <si>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</si>
  <si>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</si>
  <si>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</si>
  <si>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</si>
  <si>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</si>
  <si>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</si>
  <si>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</si>
  <si>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</si>
  <si>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</si>
  <si>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</si>
  <si>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</si>
  <si>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</si>
  <si>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</si>
  <si>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</si>
  <si>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</si>
  <si>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</si>
  <si>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</si>
  <si>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</si>
  <si>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</si>
  <si>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</si>
  <si>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</si>
  <si>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</si>
  <si>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</si>
  <si>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</si>
  <si>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</si>
  <si>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</si>
  <si>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</si>
  <si>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</si>
  <si>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</si>
  <si>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</si>
  <si>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</si>
  <si>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</si>
  <si>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</si>
  <si>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</si>
  <si>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</si>
  <si>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</si>
  <si>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</si>
  <si>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</si>
  <si>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</si>
  <si>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</si>
  <si>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</si>
  <si>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</si>
  <si>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</si>
  <si>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</si>
  <si>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</si>
  <si>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</si>
  <si>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</si>
  <si>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</si>
  <si>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</si>
  <si>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</si>
  <si>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</si>
  <si>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</si>
  <si>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</si>
  <si>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</si>
  <si>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</si>
  <si>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</si>
  <si>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</si>
  <si>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</si>
  <si>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</si>
  <si>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</si>
  <si>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</si>
  <si>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</si>
  <si>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</si>
  <si>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</si>
  <si>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</si>
  <si>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</si>
  <si>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</si>
  <si>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</si>
  <si>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</si>
  <si>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</si>
  <si>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</si>
  <si>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</si>
  <si>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</si>
  <si>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</si>
  <si>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</si>
  <si>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</si>
  <si>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</si>
  <si>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</si>
  <si>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</si>
  <si>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</si>
  <si>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</si>
  <si>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</si>
  <si>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</si>
  <si>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</si>
  <si>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</si>
  <si>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</si>
  <si>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</si>
  <si>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</si>
  <si>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</si>
  <si>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</si>
  <si>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</si>
  <si>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</si>
  <si>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</si>
  <si>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</si>
  <si>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</si>
  <si>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</si>
  <si>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</si>
  <si>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</si>
  <si>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</si>
  <si>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</si>
  <si>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</si>
  <si>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</si>
  <si>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</si>
  <si>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</si>
  <si>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</si>
  <si>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</si>
  <si>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</si>
  <si>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</si>
  <si>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</si>
  <si>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</si>
  <si>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</si>
  <si>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</si>
  <si>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</si>
  <si>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</si>
  <si>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</si>
  <si>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</si>
  <si>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</si>
  <si>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</si>
  <si>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</si>
  <si>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</si>
  <si>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</si>
  <si>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</si>
  <si>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</si>
  <si>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</si>
  <si>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</si>
  <si>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</si>
  <si>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</si>
  <si>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</si>
  <si>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</si>
  <si>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</si>
  <si>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</si>
  <si>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</si>
  <si>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</si>
  <si>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</si>
  <si>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</si>
  <si>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</si>
  <si>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</si>
  <si>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</si>
  <si>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</si>
  <si>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</si>
  <si>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</si>
  <si>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</si>
  <si>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</si>
  <si>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</si>
  <si>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</si>
  <si>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</si>
  <si>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</si>
  <si>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</si>
  <si>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</si>
  <si>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</si>
  <si>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</si>
  <si>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</si>
  <si>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</si>
  <si>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</si>
  <si>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</si>
  <si>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</si>
  <si>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</si>
  <si>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</si>
  <si>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</si>
  <si>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</si>
  <si>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</si>
  <si>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</si>
  <si>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</si>
  <si>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</si>
  <si>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</si>
  <si>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</si>
  <si>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</si>
  <si>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</si>
  <si>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</si>
  <si>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</si>
  <si>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</si>
  <si>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</si>
  <si>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</si>
  <si>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</si>
  <si>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</si>
  <si>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</si>
  <si>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</si>
  <si>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</si>
  <si>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</si>
  <si>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</si>
  <si>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</si>
  <si>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</si>
  <si>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</si>
  <si>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</si>
  <si>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</si>
  <si>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</si>
  <si>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</si>
  <si>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</si>
  <si>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</si>
  <si>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</si>
  <si>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</si>
  <si>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</si>
  <si>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</si>
  <si>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</si>
  <si>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</si>
  <si>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</si>
  <si>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</si>
  <si>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</si>
  <si>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</si>
  <si>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</si>
  <si>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</si>
  <si>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</si>
  <si>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</si>
  <si>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</si>
  <si>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</si>
  <si>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</si>
  <si>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</si>
  <si>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</si>
  <si>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</si>
  <si>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</si>
  <si>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</si>
  <si>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</si>
  <si>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</si>
  <si>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</si>
  <si>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</si>
  <si>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</si>
  <si>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</si>
  <si>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</si>
  <si>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</si>
  <si>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</si>
  <si>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</si>
  <si>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</si>
  <si>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</si>
  <si>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</si>
  <si>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</si>
  <si>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</si>
  <si>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</si>
  <si>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</si>
  <si>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</si>
  <si>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</si>
  <si>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</si>
  <si>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</si>
  <si>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</si>
  <si>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</si>
  <si>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</si>
  <si>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</si>
  <si>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</si>
  <si>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</si>
  <si>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</si>
  <si>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</si>
  <si>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</si>
  <si>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</si>
  <si>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</si>
  <si>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</si>
  <si>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</si>
  <si>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</si>
  <si>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</si>
  <si>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</si>
  <si>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</si>
  <si>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</si>
  <si>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</si>
  <si>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</si>
  <si>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</si>
  <si>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</si>
  <si>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</si>
  <si>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</si>
  <si>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</si>
  <si>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</si>
  <si>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</si>
  <si>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</si>
  <si>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</si>
  <si>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</si>
  <si>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</si>
  <si>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</si>
  <si>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</si>
  <si>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</si>
  <si>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</si>
  <si>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</si>
  <si>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</si>
  <si>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</si>
  <si>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</si>
  <si>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</si>
  <si>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</si>
  <si>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</si>
  <si>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</si>
  <si>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</si>
  <si>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</si>
  <si>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</si>
  <si>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</si>
  <si>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</si>
  <si>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</si>
  <si>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</si>
  <si>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</si>
  <si>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</si>
  <si>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</si>
  <si>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</si>
  <si>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</si>
  <si>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</si>
  <si>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</si>
  <si>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</si>
  <si>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</si>
  <si>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</si>
  <si>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</si>
  <si>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</si>
  <si>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</si>
  <si>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</si>
  <si>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</si>
  <si>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</si>
  <si>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</si>
  <si>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</si>
  <si>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</si>
  <si>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</si>
  <si>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</si>
  <si>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</si>
  <si>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</si>
  <si>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</si>
  <si>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</si>
  <si>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</si>
  <si>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</si>
  <si>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</si>
  <si>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</si>
  <si>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</si>
  <si>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</si>
  <si>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</si>
  <si>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</si>
  <si>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</si>
  <si>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</si>
  <si>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</si>
  <si>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</si>
  <si>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</si>
  <si>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</si>
  <si>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</si>
  <si>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</si>
  <si>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</si>
  <si>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</si>
  <si>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</si>
  <si>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</si>
  <si>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</si>
  <si>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</si>
  <si>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</si>
  <si>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</si>
  <si>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</si>
  <si>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</si>
  <si>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</si>
  <si>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</si>
  <si>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</si>
  <si>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</si>
  <si>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</si>
  <si>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</si>
  <si>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</si>
  <si>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</si>
  <si>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</si>
  <si>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</si>
  <si>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</si>
  <si>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</si>
  <si>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</si>
  <si>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</si>
  <si>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</si>
  <si>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</si>
  <si>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</si>
  <si>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</si>
  <si>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</si>
  <si>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</si>
  <si>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</si>
  <si>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</si>
  <si>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</si>
  <si>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</si>
  <si>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</si>
  <si>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</si>
  <si>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</si>
  <si>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</si>
  <si>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</si>
  <si>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</si>
  <si>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</si>
  <si>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</si>
  <si>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</si>
  <si>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</si>
  <si>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</si>
  <si>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</si>
  <si>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</si>
  <si>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</si>
  <si>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</si>
  <si>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</si>
  <si>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</si>
  <si>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</si>
  <si>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</si>
  <si>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</si>
  <si>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</si>
  <si>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</si>
  <si>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</si>
  <si>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</si>
  <si>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</si>
  <si>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</si>
  <si>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</si>
  <si>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</si>
  <si>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</si>
  <si>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</si>
  <si>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</si>
  <si>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</si>
  <si>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</si>
  <si>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</si>
  <si>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</si>
  <si>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</si>
  <si>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</si>
  <si>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</si>
  <si>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</si>
  <si>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</si>
  <si>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</si>
  <si>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</si>
  <si>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</si>
  <si>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</si>
  <si>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</si>
  <si>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</si>
  <si>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</si>
  <si>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</si>
  <si>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</si>
  <si>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</si>
  <si>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</si>
  <si>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</si>
  <si>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</si>
  <si>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</si>
  <si>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</si>
  <si>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</si>
  <si>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</si>
  <si>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</si>
  <si>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</si>
  <si>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</si>
  <si>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</si>
  <si>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</si>
  <si>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</si>
  <si>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</si>
  <si>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</si>
  <si>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</si>
  <si>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</si>
  <si>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</si>
  <si>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</si>
  <si>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</si>
  <si>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</si>
  <si>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</si>
  <si>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</si>
  <si>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</si>
  <si>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</si>
  <si>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</si>
  <si>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</si>
  <si>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</si>
  <si>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</si>
  <si>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</si>
  <si>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</si>
  <si>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</si>
  <si>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</si>
  <si>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</si>
  <si>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</si>
  <si>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</si>
  <si>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</si>
  <si>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</si>
  <si>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</si>
  <si>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</si>
  <si>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</si>
  <si>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</si>
  <si>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</si>
  <si>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</si>
  <si>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</si>
  <si>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</si>
  <si>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</si>
  <si>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</si>
  <si>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</si>
  <si>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</si>
  <si>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</si>
  <si>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</si>
  <si>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</si>
  <si>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</si>
  <si>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</si>
  <si>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</si>
  <si>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</si>
  <si>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</si>
  <si>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</si>
  <si>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</si>
  <si>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</si>
  <si>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</si>
  <si>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</si>
  <si>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</si>
  <si>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</si>
  <si>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</si>
  <si>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</si>
  <si>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</si>
  <si>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</si>
  <si>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</si>
  <si>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</si>
  <si>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</si>
  <si>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</si>
  <si>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</si>
  <si>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</si>
  <si>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</si>
  <si>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</si>
  <si>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</si>
  <si>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</si>
  <si>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</si>
  <si>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</si>
  <si>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</si>
  <si>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</si>
  <si>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</si>
  <si>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</si>
  <si>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</si>
  <si>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</si>
  <si>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</si>
  <si>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</si>
  <si>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</si>
  <si>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</si>
  <si>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</si>
  <si>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</si>
  <si>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</si>
  <si>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</si>
  <si>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</si>
  <si>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</si>
  <si>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</si>
  <si>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</si>
  <si>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</si>
  <si>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</si>
  <si>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</si>
  <si>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</si>
  <si>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</si>
  <si>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</si>
  <si>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</si>
  <si>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</si>
  <si>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</si>
  <si>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</si>
  <si>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</si>
  <si>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</si>
  <si>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</si>
  <si>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</si>
  <si>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</si>
  <si>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</si>
  <si>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</si>
  <si>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</si>
  <si>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</si>
  <si>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</si>
  <si>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</si>
  <si>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</si>
  <si>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</si>
  <si>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</si>
  <si>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</si>
  <si>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</si>
  <si>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</si>
  <si>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</si>
  <si>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</si>
  <si>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</si>
  <si>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</si>
  <si>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</si>
  <si>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</si>
  <si>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</si>
  <si>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</si>
  <si>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</si>
  <si>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</si>
  <si>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</si>
  <si>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</si>
  <si>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</si>
  <si>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</si>
  <si>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</si>
  <si>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</si>
  <si>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</si>
  <si>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</si>
  <si>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</si>
  <si>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</si>
  <si>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</si>
  <si>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</si>
  <si>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</si>
  <si>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</si>
  <si>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</si>
  <si>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</si>
  <si>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</si>
  <si>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</si>
  <si>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</si>
  <si>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</si>
  <si>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</si>
  <si>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</si>
  <si>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</si>
  <si>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</si>
  <si>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</si>
  <si>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</si>
  <si>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</si>
  <si>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</si>
  <si>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</si>
  <si>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</si>
  <si>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</si>
  <si>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</si>
  <si>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</si>
  <si>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</si>
  <si>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</si>
  <si>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</si>
  <si>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</si>
  <si>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</si>
  <si>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</si>
  <si>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</si>
  <si>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</si>
  <si>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</si>
  <si>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</si>
  <si>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</si>
  <si>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</si>
  <si>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</si>
  <si>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</si>
  <si>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</si>
  <si>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</si>
  <si>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</si>
  <si>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</si>
  <si>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</si>
  <si>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</si>
  <si>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</si>
  <si>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</si>
  <si>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</si>
  <si>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</si>
  <si>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</si>
  <si>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</si>
  <si>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</si>
  <si>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</si>
  <si>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</si>
  <si>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</si>
  <si>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</si>
  <si>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</si>
  <si>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</si>
  <si>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</si>
  <si>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</si>
  <si>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</si>
  <si>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</si>
  <si>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</si>
  <si>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</si>
  <si>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</si>
  <si>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</si>
  <si>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</si>
  <si>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</si>
  <si>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</si>
  <si>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</si>
  <si>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</si>
  <si>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</si>
  <si>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</si>
  <si>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</si>
  <si>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</si>
  <si>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</si>
  <si>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</si>
  <si>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</si>
  <si>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</si>
  <si>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</si>
  <si>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</si>
  <si>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</si>
  <si>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</si>
  <si>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</si>
  <si>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</si>
  <si>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</si>
  <si>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</si>
  <si>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</si>
  <si>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</si>
  <si>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</si>
  <si>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</si>
  <si>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</si>
  <si>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</si>
  <si>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</si>
  <si>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</si>
  <si>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</si>
  <si>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</si>
  <si>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</si>
  <si>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</si>
  <si>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</si>
  <si>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</si>
  <si>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</si>
  <si>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</si>
  <si>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</si>
  <si>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</si>
  <si>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</si>
  <si>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</si>
  <si>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</si>
  <si>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</si>
  <si>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</si>
  <si>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</si>
  <si>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</si>
  <si>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</si>
  <si>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</si>
  <si>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</si>
  <si>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</si>
  <si>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</si>
  <si>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</si>
  <si>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</si>
  <si>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</si>
  <si>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</si>
  <si>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</si>
  <si>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</si>
  <si>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</si>
  <si>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</si>
  <si>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</si>
  <si>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</si>
  <si>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</si>
  <si>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</si>
  <si>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</si>
  <si>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</si>
  <si>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</si>
  <si>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</si>
  <si>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</si>
  <si>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</si>
  <si>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</si>
  <si>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</si>
  <si>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</si>
  <si>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</si>
  <si>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</si>
  <si>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</si>
  <si>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</si>
  <si>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</si>
  <si>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</si>
  <si>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</si>
  <si>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</si>
  <si>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</si>
  <si>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</si>
  <si>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</si>
  <si>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</si>
  <si>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</si>
  <si>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</si>
  <si>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</si>
  <si>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</si>
  <si>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</si>
  <si>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</si>
  <si>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</si>
  <si>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</si>
  <si>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</si>
  <si>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</si>
  <si>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</si>
  <si>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</si>
  <si>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</si>
  <si>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</si>
  <si>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</si>
  <si>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</si>
  <si>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</si>
  <si>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</si>
  <si>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</si>
  <si>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</si>
  <si>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</si>
  <si>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</si>
  <si>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</si>
  <si>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</si>
  <si>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</si>
  <si>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</si>
  <si>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</si>
  <si>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</si>
  <si>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</si>
  <si>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</si>
  <si>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</si>
  <si>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</si>
  <si>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</si>
  <si>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</si>
  <si>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</si>
  <si>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</si>
  <si>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</si>
  <si>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</si>
  <si>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</si>
  <si>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</si>
  <si>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</si>
  <si>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</si>
  <si>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</si>
  <si>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</si>
  <si>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</si>
  <si>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</si>
  <si>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</si>
  <si>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</si>
  <si>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</si>
  <si>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</si>
  <si>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</si>
  <si>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</si>
  <si>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</si>
  <si>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</si>
  <si>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</si>
  <si>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</si>
  <si>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</si>
  <si>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</si>
  <si>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</si>
  <si>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</si>
  <si>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</si>
  <si>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</si>
  <si>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</si>
  <si>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</si>
  <si>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</si>
  <si>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</si>
  <si>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</si>
  <si>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</si>
  <si>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</si>
  <si>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</si>
  <si>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</si>
  <si>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</si>
  <si>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</si>
  <si>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</si>
  <si>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</si>
  <si>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</si>
  <si>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</si>
  <si>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</si>
  <si>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</si>
  <si>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</si>
  <si>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</si>
  <si>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</si>
  <si>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</si>
  <si>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</si>
  <si>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</si>
  <si>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</si>
  <si>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</si>
  <si>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</si>
  <si>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</si>
  <si>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</si>
  <si>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</si>
  <si>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</si>
  <si>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</si>
  <si>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</si>
  <si>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</si>
  <si>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</si>
  <si>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</si>
  <si>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</si>
  <si>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</si>
  <si>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</si>
  <si>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</si>
  <si>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</si>
  <si>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</si>
  <si>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</si>
  <si>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</si>
  <si>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</si>
  <si>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</si>
  <si>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</si>
  <si>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</si>
  <si>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</si>
  <si>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</si>
  <si>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</si>
  <si>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</si>
  <si>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</si>
  <si>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</si>
  <si>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</si>
  <si>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</si>
  <si>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</si>
  <si>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</si>
  <si>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</si>
  <si>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</si>
  <si>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</si>
  <si>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</si>
  <si>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</si>
  <si>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</si>
  <si>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</si>
  <si>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</si>
  <si>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</si>
  <si>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</si>
  <si>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</si>
  <si>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</si>
  <si>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</si>
  <si>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</si>
  <si>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</si>
  <si>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</si>
  <si>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</si>
  <si>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</si>
  <si>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</si>
  <si>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</si>
  <si>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</si>
  <si>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</si>
  <si>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</si>
  <si>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</si>
  <si>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</si>
  <si>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</si>
  <si>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</si>
  <si>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</si>
  <si>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</si>
  <si>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</si>
  <si>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</si>
  <si>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</si>
  <si>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</si>
  <si>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</si>
  <si>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</si>
  <si>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</si>
  <si>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</si>
  <si>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</si>
  <si>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</si>
  <si>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</si>
  <si>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</si>
  <si>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</si>
  <si>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</si>
  <si>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</si>
  <si>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</si>
  <si>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</si>
  <si>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</si>
  <si>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</si>
  <si>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</si>
  <si>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</si>
  <si>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</si>
  <si>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</si>
  <si>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</si>
  <si>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</si>
  <si>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</si>
  <si>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</si>
  <si>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</si>
  <si>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</si>
  <si>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</si>
  <si>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</si>
  <si>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</si>
  <si>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</si>
  <si>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</si>
  <si>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</si>
  <si>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</si>
  <si>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</si>
  <si>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</si>
  <si>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</si>
  <si>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</si>
  <si>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</si>
  <si>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</si>
  <si>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</si>
  <si>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</si>
  <si>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</si>
  <si>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</si>
  <si>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</si>
  <si>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</si>
  <si>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</si>
  <si>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</si>
  <si>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</si>
  <si>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</si>
  <si>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</si>
  <si>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</si>
  <si>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</si>
  <si>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</si>
  <si>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</si>
  <si>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</si>
  <si>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</si>
  <si>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</si>
  <si>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</si>
  <si>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</si>
  <si>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</si>
  <si>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</si>
  <si>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</si>
  <si>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</si>
  <si>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</si>
  <si>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</si>
  <si>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</si>
  <si>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</si>
  <si>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</si>
  <si>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</si>
  <si>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</si>
  <si>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</si>
  <si>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</si>
  <si>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</si>
  <si>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</si>
  <si>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</si>
  <si>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</si>
  <si>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</si>
  <si>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</si>
  <si>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</si>
  <si>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</si>
  <si>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</si>
  <si>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</si>
  <si>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</si>
  <si>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</si>
  <si>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</si>
  <si>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</si>
  <si>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</si>
  <si>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</si>
  <si>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</si>
  <si>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</si>
  <si>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</si>
  <si>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</si>
  <si>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</si>
  <si>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</si>
  <si>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</si>
  <si>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</si>
  <si>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</si>
  <si>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</si>
  <si>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</si>
  <si>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</si>
  <si>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</si>
  <si>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</si>
  <si>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</si>
  <si>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</si>
  <si>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</si>
  <si>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</si>
  <si>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</si>
  <si>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</si>
  <si>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</si>
  <si>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</si>
  <si>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</si>
  <si>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</si>
  <si>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</si>
  <si>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</si>
  <si>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</si>
  <si>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</si>
  <si>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</si>
  <si>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</si>
  <si>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</si>
  <si>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</si>
  <si>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</si>
  <si>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</si>
  <si>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</si>
  <si>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</si>
  <si>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</si>
  <si>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</si>
  <si>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</si>
  <si>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</si>
  <si>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</si>
  <si>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</si>
  <si>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</si>
  <si>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</si>
  <si>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</si>
  <si>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</si>
  <si>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</si>
  <si>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</si>
  <si>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</si>
  <si>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</si>
  <si>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</si>
  <si>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</si>
  <si>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</si>
  <si>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</si>
  <si>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</si>
  <si>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</si>
  <si>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</si>
  <si>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</si>
  <si>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</si>
  <si>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</si>
  <si>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</si>
  <si>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</si>
  <si>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</si>
  <si>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</si>
  <si>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</si>
  <si>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</si>
  <si>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</si>
  <si>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</si>
  <si>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</si>
  <si>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</si>
  <si>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</si>
  <si>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</si>
  <si>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</si>
  <si>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</si>
  <si>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</si>
  <si>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</si>
  <si>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</si>
  <si>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</si>
  <si>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</si>
  <si>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</si>
  <si>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</si>
  <si>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</si>
  <si>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</si>
  <si>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</si>
  <si>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</si>
  <si>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</si>
  <si>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</si>
  <si>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</si>
  <si>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</si>
  <si>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</si>
  <si>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</si>
  <si>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</si>
  <si>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</si>
  <si>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</si>
  <si>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</si>
  <si>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</si>
  <si>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</si>
  <si>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</si>
  <si>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</si>
  <si>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</si>
  <si>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</si>
  <si>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</si>
  <si>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</si>
  <si>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</si>
  <si>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</si>
  <si>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</si>
  <si>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</si>
  <si>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</si>
  <si>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</si>
  <si>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</si>
  <si>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</si>
  <si>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</si>
  <si>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</si>
  <si>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</si>
  <si>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</si>
  <si>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</si>
  <si>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</si>
  <si>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</si>
  <si>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</si>
  <si>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</si>
  <si>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</si>
  <si>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</si>
  <si>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</si>
  <si>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</si>
  <si>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</si>
  <si>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</si>
  <si>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</si>
  <si>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</si>
  <si>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</si>
  <si>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</si>
  <si>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</si>
  <si>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</si>
  <si>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</si>
  <si>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</si>
  <si>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</si>
  <si>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</si>
  <si>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</si>
  <si>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</si>
  <si>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</si>
  <si>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</si>
  <si>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</si>
  <si>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</si>
  <si>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</si>
  <si>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</si>
  <si>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</si>
  <si>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</si>
  <si>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</si>
  <si>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</si>
  <si>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</si>
  <si>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</si>
  <si>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</si>
  <si>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</si>
  <si>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</si>
  <si>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</si>
  <si>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</si>
  <si>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</si>
  <si>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</si>
  <si>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</si>
  <si>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</si>
  <si>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</si>
  <si>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</si>
  <si>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</si>
  <si>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</si>
  <si>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</si>
  <si>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</si>
  <si>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</si>
  <si>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</si>
  <si>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</si>
  <si>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</si>
  <si>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</si>
  <si>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</si>
  <si>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</si>
  <si>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</si>
  <si>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</si>
  <si>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</si>
  <si>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</si>
  <si>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</si>
  <si>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</si>
  <si>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</si>
  <si>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</si>
  <si>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</si>
  <si>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</si>
  <si>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</si>
  <si>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</si>
  <si>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</si>
  <si>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</si>
  <si>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</si>
  <si>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</si>
  <si>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</si>
  <si>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</si>
  <si>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</si>
  <si>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</si>
  <si>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</si>
  <si>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</si>
  <si>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</si>
  <si>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</si>
  <si>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</si>
  <si>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</si>
  <si>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</si>
  <si>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</si>
  <si>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</si>
  <si>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</si>
  <si>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</si>
  <si>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</si>
  <si>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</si>
  <si>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</si>
  <si>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</si>
  <si>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</si>
  <si>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</si>
  <si>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</si>
  <si>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</si>
  <si>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</si>
  <si>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</si>
  <si>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</si>
  <si>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</si>
  <si>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</si>
  <si>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</si>
  <si>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</si>
  <si>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</si>
  <si>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</si>
  <si>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</si>
  <si>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</si>
  <si>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</si>
  <si>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</si>
  <si>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</si>
  <si>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</si>
  <si>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</si>
  <si>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</si>
  <si>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</si>
  <si>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</si>
  <si>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</si>
  <si>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</si>
  <si>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</si>
  <si>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</si>
  <si>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</si>
  <si>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</si>
  <si>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</si>
  <si>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</si>
  <si>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</si>
  <si>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</si>
  <si>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</si>
  <si>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</si>
  <si>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</si>
  <si>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</si>
  <si>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</si>
  <si>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</si>
  <si>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</si>
  <si>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</si>
  <si>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</si>
  <si>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</si>
  <si>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</si>
  <si>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</si>
  <si>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</si>
  <si>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</si>
  <si>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</si>
  <si>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</si>
  <si>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</si>
  <si>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</si>
  <si>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</si>
  <si>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</si>
  <si>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</si>
  <si>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</si>
  <si>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</si>
  <si>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</si>
  <si>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</si>
  <si>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</si>
  <si>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</si>
  <si>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</si>
  <si>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</si>
  <si>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</si>
  <si>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</si>
  <si>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</si>
  <si>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</si>
  <si>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</si>
  <si>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</si>
  <si>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</si>
  <si>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</si>
  <si>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</si>
  <si>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</si>
  <si>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</si>
  <si>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</si>
  <si>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</si>
  <si>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</si>
  <si>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</si>
  <si>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</si>
  <si>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</si>
  <si>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</si>
  <si>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</si>
  <si>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</si>
  <si>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</si>
  <si>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</si>
  <si>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</si>
  <si>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</si>
  <si>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</si>
  <si>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</si>
  <si>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</si>
  <si>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</si>
  <si>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</si>
  <si>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</si>
  <si>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</si>
  <si>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</si>
  <si>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</si>
  <si>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</si>
  <si>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</si>
  <si>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</si>
  <si>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</si>
  <si>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</si>
  <si>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</si>
  <si>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</si>
  <si>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</si>
  <si>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</si>
  <si>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</si>
  <si>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</si>
  <si>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</si>
  <si>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</si>
  <si>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</si>
  <si>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</si>
  <si>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</si>
  <si>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</si>
  <si>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</si>
  <si>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</si>
  <si>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</si>
  <si>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</si>
  <si>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</si>
  <si>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</si>
  <si>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</si>
  <si>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</si>
  <si>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</si>
  <si>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</si>
  <si>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</si>
  <si>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</si>
  <si>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</si>
  <si>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</si>
  <si>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</si>
  <si>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</si>
  <si>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</si>
  <si>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</si>
  <si>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</si>
  <si>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</si>
  <si>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</si>
  <si>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</si>
  <si>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</si>
  <si>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</si>
  <si>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</si>
  <si>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</si>
  <si>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</si>
  <si>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</si>
  <si>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</si>
  <si>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</si>
  <si>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</si>
  <si>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</si>
  <si>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</si>
  <si>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</si>
  <si>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</si>
  <si>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</si>
  <si>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</si>
  <si>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</si>
  <si>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</si>
  <si>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</si>
  <si>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</si>
  <si>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</si>
  <si>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</si>
  <si>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</si>
  <si>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</si>
  <si>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</si>
  <si>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</si>
  <si>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</si>
  <si>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</si>
  <si>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</si>
  <si>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</si>
  <si>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</si>
  <si>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</si>
  <si>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</si>
  <si>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</si>
  <si>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</si>
  <si>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</si>
  <si>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</si>
  <si>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</si>
  <si>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</si>
  <si>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</si>
  <si>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</si>
  <si>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</si>
  <si>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</si>
  <si>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</si>
  <si>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</si>
  <si>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</si>
  <si>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</si>
  <si>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</si>
  <si>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</si>
  <si>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</si>
  <si>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</si>
  <si>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</si>
  <si>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</si>
  <si>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</si>
  <si>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</si>
  <si>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</si>
  <si>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</si>
  <si>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</si>
  <si>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</si>
  <si>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</si>
  <si>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</si>
  <si>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</si>
  <si>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</si>
  <si>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</si>
  <si>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</si>
  <si>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</si>
  <si>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</si>
  <si>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</si>
  <si>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</si>
  <si>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</si>
  <si>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</si>
  <si>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</si>
  <si>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</si>
  <si>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</si>
  <si>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</si>
  <si>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</si>
  <si>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</si>
  <si>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</si>
  <si>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</si>
  <si>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</si>
  <si>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</si>
  <si>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</si>
  <si>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</si>
  <si>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</si>
  <si>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</si>
  <si>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</si>
  <si>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</si>
  <si>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</si>
  <si>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</si>
  <si>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</si>
  <si>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</si>
  <si>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</si>
  <si>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</si>
  <si>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</si>
  <si>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</si>
  <si>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</si>
  <si>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</si>
  <si>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</si>
  <si>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</si>
  <si>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</si>
  <si>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</si>
  <si>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</si>
  <si>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</si>
  <si>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</si>
  <si>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</si>
  <si>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</si>
  <si>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</si>
  <si>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</si>
  <si>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</si>
  <si>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</si>
  <si>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</si>
  <si>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</si>
  <si>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</si>
  <si>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</si>
  <si>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</si>
  <si>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</si>
  <si>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</si>
  <si>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</si>
  <si>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</si>
  <si>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</si>
  <si>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</si>
  <si>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</si>
  <si>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</si>
  <si>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</si>
  <si>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</si>
  <si>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</si>
  <si>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</si>
  <si>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</si>
  <si>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</si>
  <si>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</si>
  <si>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</si>
  <si>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</si>
  <si>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</si>
  <si>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</si>
  <si>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</si>
  <si>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</si>
  <si>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</si>
  <si>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</si>
  <si>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</si>
  <si>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</si>
  <si>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</si>
  <si>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</si>
  <si>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</si>
  <si>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</si>
  <si>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</si>
  <si>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</si>
  <si>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</si>
  <si>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</si>
  <si>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</si>
  <si>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</si>
  <si>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</si>
  <si>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</si>
  <si>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</si>
  <si>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</si>
  <si>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</si>
  <si>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</si>
  <si>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</si>
  <si>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</si>
  <si>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</si>
  <si>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</si>
  <si>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</si>
  <si>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</si>
  <si>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</si>
  <si>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</si>
  <si>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</si>
  <si>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</si>
  <si>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</si>
  <si>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</si>
  <si>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</si>
  <si>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</si>
  <si>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</si>
  <si>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</si>
  <si>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</si>
  <si>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</si>
  <si>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</si>
  <si>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</si>
  <si>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</si>
  <si>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</si>
  <si>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</si>
  <si>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</si>
  <si>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</si>
  <si>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</si>
  <si>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</si>
  <si>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</si>
  <si>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</si>
  <si>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</si>
  <si>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</si>
  <si>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</si>
  <si>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</si>
  <si>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</si>
  <si>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</si>
  <si>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</si>
  <si>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</si>
  <si>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</si>
  <si>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</si>
  <si>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</si>
  <si>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</si>
  <si>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</si>
  <si>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</si>
  <si>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</si>
  <si>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</si>
  <si>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</si>
  <si>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</si>
  <si>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</si>
  <si>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</si>
  <si>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</si>
  <si>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</si>
  <si>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</si>
  <si>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</si>
  <si>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</si>
  <si>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</si>
  <si>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</si>
  <si>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</si>
  <si>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</si>
  <si>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</si>
  <si>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</si>
  <si>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</si>
  <si>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</si>
  <si>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</si>
  <si>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</si>
  <si>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</si>
  <si>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</si>
  <si>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</si>
  <si>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</si>
  <si>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</si>
  <si>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</si>
  <si>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</si>
  <si>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</si>
  <si>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</si>
  <si>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</si>
  <si>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</si>
  <si>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</si>
  <si>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</si>
  <si>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</si>
  <si>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</si>
  <si>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</si>
  <si>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</si>
  <si>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</si>
  <si>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</si>
  <si>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</si>
  <si>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</si>
  <si>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</si>
  <si>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</si>
  <si>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</si>
  <si>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</si>
  <si>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</si>
  <si>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</si>
  <si>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</si>
  <si>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</si>
  <si>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</si>
  <si>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</si>
  <si>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</si>
  <si>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</si>
  <si>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</si>
  <si>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</si>
  <si>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</si>
  <si>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</si>
  <si>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</si>
  <si>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</si>
  <si>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</si>
  <si>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</si>
  <si>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</si>
  <si>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</si>
  <si>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</si>
  <si>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</si>
  <si>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</si>
  <si>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</si>
  <si>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</si>
  <si>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</si>
  <si>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</si>
  <si>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</si>
  <si>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</si>
  <si>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</si>
  <si>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</si>
  <si>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</si>
  <si>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</si>
  <si>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</si>
  <si>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</si>
  <si>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</si>
  <si>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</si>
  <si>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</si>
  <si>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</si>
  <si>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</si>
  <si>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</si>
  <si>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</si>
  <si>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</si>
  <si>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</si>
  <si>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</si>
  <si>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</si>
  <si>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</si>
  <si>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</si>
  <si>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</si>
  <si>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</si>
  <si>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</si>
  <si>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</si>
  <si>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</si>
  <si>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</si>
  <si>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</si>
  <si>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</si>
  <si>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</si>
  <si>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</si>
  <si>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</si>
  <si>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</si>
  <si>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</si>
  <si>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</si>
  <si>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</si>
  <si>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</si>
  <si>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</si>
  <si>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</si>
  <si>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</si>
  <si>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</si>
  <si>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</si>
  <si>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</si>
  <si>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</si>
  <si>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</si>
  <si>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</si>
  <si>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</si>
  <si>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</si>
  <si>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</si>
  <si>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</si>
  <si>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</si>
  <si>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</si>
  <si>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</si>
  <si>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</si>
  <si>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</si>
  <si>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</si>
  <si>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</si>
  <si>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</si>
  <si>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</si>
  <si>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</si>
  <si>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</si>
  <si>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</si>
  <si>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</si>
  <si>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</si>
  <si>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</si>
  <si>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</si>
  <si>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</si>
  <si>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</si>
  <si>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</si>
  <si>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</si>
  <si>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</si>
  <si>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</si>
  <si>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</si>
  <si>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</si>
  <si>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</si>
  <si>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</si>
  <si>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</si>
  <si>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</si>
  <si>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</si>
  <si>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</si>
  <si>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</si>
  <si>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</si>
  <si>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</si>
  <si>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</si>
  <si>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</si>
  <si>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</si>
  <si>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</si>
  <si>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</si>
  <si>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</si>
  <si>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</si>
  <si>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</si>
  <si>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</si>
  <si>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</si>
  <si>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</si>
  <si>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</si>
  <si>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</si>
  <si>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</si>
  <si>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</si>
  <si>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</si>
  <si>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</si>
  <si>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</si>
  <si>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</si>
  <si>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</si>
  <si>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</si>
  <si>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</si>
  <si>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</si>
  <si>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</si>
  <si>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</si>
  <si>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</si>
  <si>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</si>
  <si>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</si>
  <si>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</si>
  <si>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</si>
  <si>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</si>
  <si>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</si>
  <si>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</si>
  <si>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</si>
  <si>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</si>
  <si>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</si>
  <si>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</si>
  <si>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</si>
  <si>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</si>
  <si>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</si>
  <si>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</si>
  <si>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</si>
  <si>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</si>
  <si>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</si>
  <si>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</si>
  <si>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</si>
  <si>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</si>
  <si>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</si>
  <si>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</si>
  <si>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</si>
  <si>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</si>
  <si>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</si>
  <si>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</si>
  <si>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</si>
  <si>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</si>
  <si>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</si>
  <si>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</si>
  <si>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</si>
  <si>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</si>
  <si>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</si>
  <si>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</si>
  <si>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</si>
  <si>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</si>
  <si>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</si>
  <si>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</si>
  <si>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</si>
  <si>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</si>
  <si>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</si>
  <si>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</si>
  <si>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</si>
  <si>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</si>
  <si>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</si>
  <si>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</si>
  <si>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</si>
  <si>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</si>
  <si>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</si>
  <si>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</si>
  <si>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</si>
  <si>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</si>
  <si>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</si>
  <si>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</si>
  <si>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</si>
  <si>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</si>
  <si>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</si>
  <si>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</si>
  <si>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</si>
  <si>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</si>
  <si>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</si>
  <si>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</si>
  <si>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</si>
  <si>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</si>
  <si>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</si>
  <si>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</si>
  <si>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</si>
  <si>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</si>
  <si>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</si>
  <si>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</si>
  <si>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</si>
  <si>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</si>
  <si>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</si>
  <si>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</si>
  <si>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</si>
  <si>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</si>
  <si>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</si>
  <si>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</si>
  <si>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</si>
  <si>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</si>
  <si>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</si>
  <si>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</si>
  <si>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</si>
  <si>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</si>
  <si>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</si>
  <si>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</si>
  <si>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</si>
  <si>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</si>
  <si>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</si>
  <si>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</si>
  <si>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</si>
  <si>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</si>
  <si>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</si>
  <si>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</si>
  <si>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</si>
  <si>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</si>
  <si>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</si>
  <si>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</si>
  <si>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</si>
  <si>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</si>
  <si>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</si>
  <si>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</si>
  <si>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</si>
  <si>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</si>
  <si>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</si>
  <si>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</si>
  <si>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</si>
  <si>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</si>
  <si>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</si>
  <si>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</si>
  <si>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</si>
  <si>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</si>
  <si>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</si>
  <si>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</si>
  <si>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</si>
  <si>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</si>
  <si>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</si>
  <si>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</si>
  <si>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</si>
  <si>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</si>
  <si>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</si>
  <si>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</si>
  <si>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</si>
  <si>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</si>
  <si>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</si>
  <si>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</si>
  <si>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</si>
  <si>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</si>
  <si>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</si>
  <si>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</si>
  <si>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</si>
  <si>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</si>
  <si>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</si>
  <si>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</si>
  <si>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</si>
  <si>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</si>
  <si>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</si>
  <si>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</si>
  <si>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</si>
  <si>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</si>
  <si>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</si>
  <si>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</si>
  <si>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</si>
  <si>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</si>
  <si>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</si>
  <si>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</si>
  <si>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</si>
  <si>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</si>
  <si>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</si>
  <si>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</si>
  <si>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</si>
  <si>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</si>
  <si>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</si>
  <si>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</si>
  <si>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</si>
  <si>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</si>
  <si>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</si>
  <si>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</si>
  <si>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</si>
  <si>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</si>
  <si>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</si>
  <si>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</si>
  <si>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</si>
  <si>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</si>
  <si>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</si>
  <si>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</si>
  <si>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</si>
  <si>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</si>
  <si>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</si>
  <si>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</si>
  <si>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</si>
  <si>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</si>
  <si>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</si>
  <si>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</si>
  <si>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</si>
  <si>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</si>
  <si>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</si>
  <si>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</si>
  <si>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</si>
  <si>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</si>
  <si>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</si>
  <si>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</si>
  <si>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</si>
  <si>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</si>
  <si>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</si>
  <si>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</si>
  <si>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</si>
  <si>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</si>
  <si>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</si>
  <si>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</si>
  <si>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</si>
  <si>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</si>
  <si>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</si>
  <si>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</si>
  <si>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</si>
  <si>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</si>
  <si>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</si>
  <si>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</si>
  <si>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</si>
  <si>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</si>
  <si>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</si>
  <si>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</si>
  <si>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</si>
  <si>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</si>
  <si>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</si>
  <si>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</si>
  <si>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</si>
  <si>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</si>
  <si>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</si>
  <si>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</si>
  <si>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</si>
  <si>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</si>
  <si>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</si>
  <si>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</si>
  <si>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</si>
  <si>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</si>
  <si>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</si>
  <si>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</si>
  <si>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</si>
  <si>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</si>
  <si>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</si>
  <si>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</si>
  <si>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</si>
  <si>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</si>
  <si>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</si>
  <si>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</si>
  <si>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</si>
  <si>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</si>
  <si>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</si>
  <si>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</si>
  <si>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</si>
  <si>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</si>
  <si>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</si>
  <si>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</si>
  <si>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</si>
  <si>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</si>
  <si>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</si>
  <si>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</si>
  <si>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</si>
  <si>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</si>
  <si>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</si>
  <si>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</si>
  <si>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</si>
  <si>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</si>
  <si>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</si>
  <si>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</si>
  <si>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</si>
  <si>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</si>
  <si>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</si>
  <si>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</si>
  <si>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</si>
  <si>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</si>
  <si>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</si>
  <si>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</si>
  <si>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</si>
  <si>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</si>
  <si>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</si>
  <si>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</si>
  <si>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</si>
  <si>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</si>
  <si>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</si>
  <si>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</si>
  <si>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</si>
  <si>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</si>
  <si>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</si>
  <si>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</si>
  <si>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</si>
  <si>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</si>
  <si>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</si>
  <si>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</si>
  <si>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</si>
  <si>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</si>
  <si>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</si>
  <si>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</si>
  <si>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</si>
  <si>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</si>
  <si>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</si>
  <si>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</si>
  <si>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</si>
  <si>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</si>
  <si>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</si>
  <si>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</si>
  <si>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</si>
  <si>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</si>
  <si>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</si>
  <si>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</si>
  <si>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</si>
  <si>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</si>
  <si>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</si>
  <si>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</si>
  <si>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</si>
  <si>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</si>
  <si>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</si>
  <si>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</si>
  <si>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</si>
  <si>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</si>
  <si>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</si>
  <si>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</si>
  <si>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</si>
  <si>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</si>
  <si>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</si>
  <si>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</si>
  <si>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</si>
  <si>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</si>
  <si>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</si>
  <si>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</si>
  <si>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</si>
  <si>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</si>
  <si>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</si>
  <si>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</si>
  <si>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</si>
  <si>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</si>
  <si>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</si>
  <si>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</si>
  <si>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</si>
  <si>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</si>
  <si>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</si>
  <si>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</si>
  <si>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</si>
  <si>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</si>
  <si>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</si>
  <si>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</si>
  <si>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</si>
  <si>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</si>
  <si>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</si>
  <si>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</si>
  <si>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</si>
  <si>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</si>
  <si>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</si>
  <si>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</si>
  <si>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</si>
  <si>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</si>
  <si>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</si>
  <si>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</si>
  <si>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</si>
  <si>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</si>
  <si>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</si>
  <si>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</si>
  <si>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</si>
  <si>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</si>
  <si>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</si>
  <si>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</si>
  <si>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</si>
  <si>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</si>
  <si>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</si>
  <si>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</si>
  <si>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</si>
  <si>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</si>
  <si>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</si>
  <si>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</si>
  <si>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</si>
  <si>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</si>
  <si>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</si>
  <si>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</si>
  <si>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</si>
  <si>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</si>
  <si>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</si>
  <si>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</si>
  <si>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</si>
  <si>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</si>
  <si>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</si>
  <si>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</si>
  <si>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</si>
  <si>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</si>
  <si>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</si>
  <si>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</si>
  <si>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</si>
  <si>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</si>
  <si>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</si>
  <si>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</si>
  <si>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</si>
  <si>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</si>
  <si>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</si>
  <si>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</si>
  <si>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</si>
  <si>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</si>
  <si>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</si>
  <si>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</si>
  <si>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</si>
  <si>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</si>
  <si>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</si>
  <si>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</si>
  <si>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</si>
  <si>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</si>
  <si>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</si>
  <si>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</si>
  <si>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</si>
  <si>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</si>
  <si>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</si>
  <si>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</si>
  <si>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</si>
  <si>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</si>
  <si>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</si>
  <si>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</si>
  <si>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</si>
  <si>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</si>
  <si>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</si>
  <si>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</si>
  <si>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</si>
  <si>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</si>
  <si>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</si>
  <si>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</si>
  <si>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</si>
  <si>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</si>
  <si>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</si>
  <si>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</si>
  <si>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</si>
  <si>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</si>
  <si>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</si>
  <si>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</si>
  <si>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</si>
  <si>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</si>
  <si>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</si>
  <si>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</si>
  <si>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</si>
  <si>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</si>
  <si>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</si>
  <si>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</si>
  <si>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</si>
  <si>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</si>
  <si>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</si>
  <si>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</si>
  <si>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</si>
  <si>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</si>
  <si>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</si>
  <si>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</si>
  <si>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</si>
  <si>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</si>
  <si>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</si>
  <si>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</si>
  <si>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</si>
  <si>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</si>
  <si>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</si>
  <si>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</si>
  <si>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</si>
  <si>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</si>
  <si>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</si>
  <si>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</si>
  <si>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</si>
  <si>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</si>
  <si>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</si>
  <si>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</si>
  <si>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</si>
  <si>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</si>
  <si>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</si>
  <si>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</si>
  <si>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</si>
  <si>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</si>
  <si>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</si>
  <si>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</si>
  <si>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</si>
  <si>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</si>
  <si>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</si>
  <si>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</si>
  <si>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</si>
  <si>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</si>
  <si>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</si>
  <si>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</si>
  <si>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</si>
  <si>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</si>
  <si>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</si>
  <si>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</si>
  <si>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</si>
  <si>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</si>
  <si>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</si>
  <si>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</si>
  <si>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</si>
  <si>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</si>
  <si>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</si>
  <si>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</si>
  <si>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</si>
  <si>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</si>
  <si>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</si>
  <si>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</si>
  <si>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</si>
  <si>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</si>
  <si>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</si>
  <si>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</si>
  <si>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</si>
  <si>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</si>
  <si>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</si>
  <si>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</si>
  <si>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</si>
  <si>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</si>
  <si>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</si>
  <si>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</si>
  <si>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</si>
  <si>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</si>
  <si>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</si>
  <si>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</si>
  <si>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</si>
  <si>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</si>
  <si>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</si>
  <si>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</si>
  <si>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</si>
  <si>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</si>
  <si>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</si>
  <si>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</si>
  <si>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</si>
  <si>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</si>
  <si>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</si>
  <si>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</si>
  <si>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</si>
  <si>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</si>
  <si>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</si>
  <si>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</si>
  <si>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</si>
  <si>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</si>
  <si>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</si>
  <si>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</si>
  <si>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</si>
  <si>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</si>
  <si>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</si>
  <si>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</si>
  <si>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</si>
  <si>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</si>
  <si>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</si>
  <si>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</si>
  <si>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</si>
  <si>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</si>
  <si>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</si>
  <si>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</si>
  <si>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</si>
  <si>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</si>
  <si>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</si>
  <si>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</si>
  <si>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</si>
  <si>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</si>
  <si>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</si>
  <si>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</si>
  <si>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</si>
  <si>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</si>
  <si>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</si>
  <si>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</si>
  <si>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</si>
  <si>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</si>
  <si>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</si>
  <si>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</si>
  <si>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</si>
  <si>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</si>
  <si>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</si>
  <si>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</si>
  <si>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</si>
  <si>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</si>
  <si>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</si>
  <si>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</si>
  <si>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</si>
  <si>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</si>
  <si>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</si>
  <si>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</si>
  <si>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</si>
  <si>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</si>
  <si>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</si>
  <si>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</si>
  <si>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</si>
  <si>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</si>
  <si>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</si>
  <si>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</si>
  <si>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</si>
  <si>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</si>
  <si>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</si>
  <si>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</si>
  <si>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</si>
  <si>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</si>
  <si>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</si>
  <si>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</si>
  <si>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</si>
  <si>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</si>
  <si>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</si>
  <si>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</si>
  <si>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</si>
  <si>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</si>
  <si>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</si>
  <si>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</si>
  <si>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</si>
  <si>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</si>
  <si>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</si>
  <si>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</si>
  <si>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</si>
  <si>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</si>
  <si>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</si>
  <si>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</si>
  <si>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</si>
  <si>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</si>
  <si>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</si>
  <si>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</si>
  <si>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</si>
  <si>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</si>
  <si>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</si>
  <si>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</si>
  <si>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</si>
  <si>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</si>
  <si>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</si>
  <si>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</si>
  <si>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</si>
  <si>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</si>
  <si>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</si>
  <si>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</si>
  <si>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</si>
  <si>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</si>
  <si>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</si>
  <si>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</si>
  <si>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</si>
  <si>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</si>
  <si>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</si>
  <si>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</si>
  <si>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</si>
  <si>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</si>
  <si>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</si>
  <si>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</si>
  <si>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</si>
  <si>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</si>
  <si>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</si>
  <si>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</si>
  <si>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</si>
  <si>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</si>
  <si>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</si>
  <si>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</si>
  <si>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</si>
  <si>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</si>
  <si>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</si>
  <si>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</si>
  <si>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</si>
  <si>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</si>
  <si>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</si>
  <si>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</si>
  <si>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</si>
  <si>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</si>
  <si>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</si>
  <si>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</si>
  <si>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</si>
  <si>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</si>
  <si>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</si>
  <si>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</si>
  <si>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</si>
  <si>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</si>
  <si>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</si>
  <si>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</si>
  <si>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</si>
  <si>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</si>
  <si>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</si>
  <si>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</si>
  <si>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</si>
  <si>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</si>
  <si>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</si>
  <si>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</si>
  <si>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</si>
  <si>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</si>
  <si>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</si>
  <si>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</si>
  <si>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</si>
  <si>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</si>
  <si>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</si>
  <si>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</si>
  <si>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</si>
  <si>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</si>
  <si>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</si>
  <si>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</si>
  <si>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</si>
  <si>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</si>
  <si>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</si>
  <si>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</si>
  <si>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</si>
  <si>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</si>
  <si>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</si>
  <si>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</si>
  <si>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</si>
  <si>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</si>
  <si>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</si>
  <si>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</si>
  <si>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</si>
  <si>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</si>
  <si>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</si>
  <si>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</si>
  <si>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</si>
  <si>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</si>
  <si>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</si>
  <si>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</si>
  <si>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</si>
  <si>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</si>
  <si>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</si>
  <si>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</si>
  <si>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</si>
  <si>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</si>
  <si>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</si>
  <si>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</si>
  <si>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</si>
  <si>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</si>
  <si>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</si>
  <si>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</si>
  <si>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</si>
  <si>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</si>
  <si>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</si>
  <si>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</si>
  <si>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</si>
  <si>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</si>
  <si>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</si>
  <si>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</si>
  <si>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</si>
  <si>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</si>
  <si>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</si>
  <si>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</si>
  <si>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</si>
  <si>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</si>
  <si>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</si>
  <si>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</si>
  <si>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</si>
  <si>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</si>
  <si>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</si>
  <si>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</si>
  <si>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</si>
  <si>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</si>
  <si>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</si>
  <si>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</si>
  <si>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</si>
  <si>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</si>
  <si>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</si>
  <si>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</si>
  <si>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</si>
  <si>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</si>
  <si>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</si>
  <si>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</si>
  <si>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</si>
  <si>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</si>
  <si>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</si>
  <si>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</si>
  <si>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</si>
  <si>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</si>
  <si>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</si>
  <si>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</si>
  <si>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</si>
  <si>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</si>
  <si>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</si>
  <si>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</si>
  <si>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</si>
  <si>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</si>
  <si>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</si>
  <si>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</si>
  <si>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</si>
  <si>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</si>
  <si>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</si>
  <si>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</si>
  <si>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</si>
  <si>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</si>
  <si>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</si>
  <si>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</si>
  <si>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</si>
  <si>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</si>
  <si>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</si>
  <si>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</si>
  <si>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</si>
  <si>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</si>
  <si>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</si>
  <si>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</si>
  <si>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</si>
  <si>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</si>
  <si>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</si>
  <si>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</si>
  <si>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</si>
  <si>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</si>
  <si>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</si>
  <si>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</si>
  <si>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</si>
  <si>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</si>
  <si>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</si>
  <si>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</si>
  <si>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</si>
  <si>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</si>
  <si>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</si>
  <si>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</si>
  <si>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</si>
  <si>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</si>
  <si>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</si>
  <si>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</si>
  <si>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</si>
  <si>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</si>
  <si>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</si>
  <si>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</si>
  <si>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</si>
  <si>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</si>
  <si>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</si>
  <si>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</si>
  <si>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</si>
  <si>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</si>
  <si>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</si>
  <si>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</si>
  <si>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</si>
  <si>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</si>
  <si>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</si>
  <si>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</si>
  <si>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</si>
  <si>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</si>
  <si>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</si>
  <si>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</si>
  <si>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</si>
  <si>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</si>
  <si>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</si>
  <si>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</si>
  <si>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</si>
  <si>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</si>
  <si>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</si>
  <si>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</si>
  <si>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</si>
  <si>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</si>
  <si>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</si>
  <si>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</si>
  <si>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</si>
  <si>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</si>
  <si>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</si>
  <si>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</si>
  <si>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</si>
  <si>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</si>
  <si>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</si>
  <si>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</si>
  <si>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</si>
  <si>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</si>
  <si>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</si>
  <si>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</si>
  <si>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</si>
  <si>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</si>
  <si>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</si>
  <si>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</si>
  <si>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</si>
  <si>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</si>
  <si>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</si>
  <si>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</si>
  <si>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</si>
  <si>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</si>
  <si>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</si>
  <si>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</si>
  <si>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</si>
  <si>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</si>
  <si>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</si>
  <si>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</si>
  <si>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</si>
  <si>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</si>
  <si>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</si>
  <si>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</si>
  <si>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</si>
  <si>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</si>
  <si>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</si>
  <si>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</si>
  <si>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</si>
  <si>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</si>
  <si>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</si>
  <si>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</si>
  <si>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</si>
  <si>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</si>
  <si>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</si>
  <si>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</si>
  <si>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</si>
  <si>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</si>
  <si>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</si>
  <si>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</si>
  <si>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</si>
  <si>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</si>
  <si>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</si>
  <si>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</si>
  <si>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</si>
  <si>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</si>
  <si>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</si>
  <si>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</si>
  <si>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</si>
  <si>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</si>
  <si>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</si>
  <si>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</si>
  <si>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</si>
  <si>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</si>
  <si>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</si>
  <si>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</si>
  <si>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</si>
  <si>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</si>
  <si>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</si>
  <si>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</si>
  <si>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</si>
  <si>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</si>
  <si>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</si>
  <si>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</si>
  <si>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</si>
  <si>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</si>
  <si>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</si>
  <si>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</si>
  <si>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</si>
  <si>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</si>
  <si>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</si>
  <si>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</si>
  <si>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</si>
  <si>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</si>
  <si>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</si>
  <si>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</si>
  <si>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</si>
  <si>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</si>
  <si>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</si>
  <si>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</si>
  <si>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</si>
  <si>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</si>
  <si>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</si>
  <si>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</si>
  <si>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</si>
  <si>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</si>
  <si>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</si>
  <si>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</si>
  <si>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</si>
  <si>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</si>
  <si>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</si>
  <si>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</si>
  <si>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</si>
  <si>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</si>
  <si>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</si>
  <si>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</si>
  <si>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</si>
  <si>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</si>
  <si>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</si>
  <si>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</si>
  <si>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</si>
  <si>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</si>
  <si>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</si>
  <si>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</si>
  <si>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</si>
  <si>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</si>
  <si>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</si>
  <si>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</si>
  <si>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</si>
  <si>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</si>
  <si>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</si>
  <si>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</si>
  <si>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</si>
  <si>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</si>
  <si>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</si>
  <si>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</si>
  <si>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</si>
  <si>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</si>
  <si>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</si>
  <si>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</si>
  <si>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</si>
  <si>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</si>
  <si>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</si>
  <si>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</si>
  <si>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</si>
  <si>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</si>
  <si>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</si>
  <si>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</si>
  <si>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</si>
  <si>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</si>
  <si>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</si>
  <si>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</si>
  <si>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</si>
  <si>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</si>
  <si>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</si>
  <si>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</si>
  <si>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</si>
  <si>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</si>
  <si>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</si>
  <si>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</si>
  <si>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</si>
  <si>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</si>
  <si>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</si>
  <si>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</si>
  <si>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</si>
  <si>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</si>
  <si>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</si>
  <si>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</si>
  <si>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</si>
  <si>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</si>
  <si>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</si>
  <si>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</si>
  <si>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</si>
  <si>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</si>
  <si>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</si>
  <si>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</si>
  <si>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</si>
  <si>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</si>
  <si>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</si>
  <si>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</si>
  <si>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</si>
  <si>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</si>
  <si>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</si>
  <si>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</si>
  <si>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</si>
  <si>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</si>
  <si>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</si>
  <si>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</si>
  <si>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</si>
  <si>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</si>
  <si>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</si>
  <si>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</si>
  <si>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</si>
  <si>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</si>
  <si>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</si>
  <si>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</si>
  <si>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</si>
  <si>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</si>
  <si>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</si>
  <si>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</si>
  <si>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</si>
  <si>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</si>
  <si>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</si>
  <si>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</si>
  <si>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</si>
  <si>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</si>
  <si>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</si>
  <si>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</si>
  <si>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</si>
  <si>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</si>
  <si>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</si>
  <si>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</si>
  <si>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</si>
  <si>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</si>
  <si>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</si>
  <si>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</si>
  <si>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</si>
  <si>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</si>
  <si>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</si>
  <si>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</si>
  <si>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</si>
  <si>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</si>
  <si>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</si>
  <si>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</si>
  <si>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</si>
  <si>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</si>
  <si>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</si>
  <si>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</si>
  <si>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</si>
  <si>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</si>
  <si>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</si>
  <si>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</si>
  <si>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</si>
  <si>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</si>
  <si>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</si>
  <si>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</si>
  <si>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</si>
  <si>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</si>
  <si>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</si>
  <si>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</si>
  <si>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</si>
  <si>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</si>
  <si>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</si>
  <si>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</si>
  <si>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</si>
  <si>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</si>
  <si>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</si>
  <si>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</si>
  <si>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</si>
  <si>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</si>
  <si>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</si>
  <si>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</si>
  <si>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</si>
  <si>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</si>
  <si>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</si>
  <si>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</si>
  <si>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</si>
  <si>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</si>
  <si>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</si>
  <si>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</si>
  <si>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</si>
  <si>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</si>
  <si>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</si>
  <si>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</si>
  <si>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</si>
  <si>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</si>
  <si>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</si>
  <si>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</si>
  <si>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</si>
  <si>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</si>
  <si>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</si>
  <si>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</si>
  <si>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</si>
  <si>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</si>
  <si>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</si>
  <si>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</si>
  <si>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</si>
  <si>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</si>
  <si>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</si>
  <si>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</si>
  <si>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</si>
  <si>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</si>
  <si>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</si>
  <si>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</si>
  <si>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</si>
  <si>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</si>
  <si>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</si>
  <si>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</si>
  <si>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</si>
  <si>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</si>
  <si>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</si>
  <si>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</si>
  <si>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</si>
  <si>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</si>
  <si>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</si>
  <si>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</si>
  <si>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</si>
  <si>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</si>
  <si>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</si>
  <si>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</si>
  <si>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</si>
  <si>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</si>
  <si>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</si>
  <si>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</si>
  <si>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</si>
  <si>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</si>
  <si>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</si>
  <si>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</si>
  <si>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</si>
  <si>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</si>
  <si>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</si>
  <si>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</si>
  <si>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</si>
  <si>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</si>
  <si>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</si>
  <si>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</si>
  <si>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</si>
  <si>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</si>
  <si>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</si>
  <si>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</si>
  <si>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</si>
  <si>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</si>
  <si>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</si>
  <si>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</si>
  <si>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</si>
  <si>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</si>
  <si>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</si>
  <si>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</si>
  <si>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</si>
  <si>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</si>
  <si>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</si>
  <si>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</si>
  <si>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</si>
  <si>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</si>
  <si>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</si>
  <si>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</si>
  <si>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</si>
  <si>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</si>
  <si>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</si>
  <si>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</si>
  <si>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</si>
  <si>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</si>
  <si>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</si>
  <si>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</si>
  <si>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</si>
  <si>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</si>
  <si>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</si>
  <si>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</si>
  <si>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</si>
  <si>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</si>
  <si>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</si>
  <si>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</si>
  <si>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</si>
  <si>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</si>
  <si>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</si>
  <si>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</si>
  <si>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</si>
  <si>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</si>
  <si>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</si>
  <si>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</si>
  <si>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</si>
  <si>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</si>
  <si>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</si>
  <si>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</si>
  <si>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</si>
  <si>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</si>
  <si>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</si>
  <si>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</si>
  <si>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</si>
  <si>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</si>
  <si>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</si>
  <si>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</si>
  <si>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</si>
  <si>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</si>
  <si>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</si>
  <si>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</si>
  <si>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</si>
  <si>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</si>
  <si>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</si>
  <si>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</si>
  <si>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</si>
  <si>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</si>
  <si>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</si>
  <si>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</si>
  <si>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</si>
  <si>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</si>
  <si>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</si>
  <si>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</si>
  <si>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</si>
  <si>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</si>
  <si>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</si>
  <si>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</si>
  <si>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</si>
  <si>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</si>
  <si>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</si>
  <si>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</si>
  <si>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</si>
  <si>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</si>
  <si>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</si>
  <si>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</si>
  <si>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</si>
  <si>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</si>
  <si>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</si>
  <si>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</si>
  <si>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</si>
  <si>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</si>
  <si>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</si>
  <si>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</si>
  <si>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</si>
  <si>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</si>
  <si>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</si>
  <si>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</si>
  <si>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</si>
  <si>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</si>
  <si>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</si>
  <si>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</si>
  <si>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</si>
  <si>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</si>
  <si>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</si>
  <si>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</si>
  <si>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</si>
  <si>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</si>
  <si>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</si>
  <si>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</si>
  <si>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</si>
  <si>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</si>
  <si>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</si>
  <si>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</si>
  <si>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</si>
  <si>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</si>
  <si>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</si>
  <si>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</si>
  <si>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</si>
  <si>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</si>
  <si>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</si>
  <si>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</si>
  <si>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</si>
  <si>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</si>
  <si>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</si>
  <si>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</si>
  <si>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</si>
  <si>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</si>
  <si>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</si>
  <si>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</si>
  <si>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</si>
  <si>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</si>
  <si>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</si>
  <si>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</si>
  <si>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</si>
  <si>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</si>
  <si>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</si>
  <si>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</si>
  <si>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</si>
  <si>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</si>
  <si>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</si>
  <si>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</si>
  <si>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</si>
  <si>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</si>
  <si>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</si>
  <si>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</si>
  <si>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</si>
  <si>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</si>
  <si>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</si>
  <si>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</si>
  <si>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</si>
  <si>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</si>
  <si>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</si>
  <si>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</si>
  <si>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</si>
  <si>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</si>
  <si>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</si>
  <si>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</si>
  <si>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</si>
  <si>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</si>
  <si>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</si>
  <si>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</si>
  <si>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</si>
  <si>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</si>
  <si>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</si>
  <si>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</si>
  <si>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</si>
  <si>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</si>
  <si>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</si>
  <si>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</si>
  <si>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</si>
  <si>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</si>
  <si>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</si>
  <si>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</si>
  <si>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</si>
  <si>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</si>
  <si>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</si>
  <si>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</si>
  <si>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</si>
  <si>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</si>
  <si>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</si>
  <si>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</si>
  <si>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</si>
  <si>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</si>
  <si>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</si>
  <si>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</si>
  <si>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</si>
  <si>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</si>
  <si>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</si>
  <si>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</si>
  <si>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</si>
  <si>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</si>
  <si>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</si>
  <si>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</si>
  <si>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</si>
  <si>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</si>
  <si>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</si>
  <si>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</si>
  <si>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</si>
  <si>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</si>
  <si>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</si>
  <si>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</si>
  <si>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</si>
  <si>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</si>
  <si>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</si>
  <si>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</si>
  <si>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</si>
  <si>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</si>
  <si>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</si>
  <si>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</si>
  <si>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</si>
  <si>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</si>
  <si>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</si>
  <si>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</si>
  <si>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</si>
  <si>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</si>
  <si>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</si>
  <si>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</si>
  <si>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</si>
  <si>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</si>
  <si>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</si>
  <si>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</si>
  <si>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</si>
  <si>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</si>
  <si>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</si>
  <si>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</si>
  <si>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</si>
  <si>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</si>
  <si>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</si>
  <si>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</si>
  <si>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</si>
  <si>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</si>
  <si>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</si>
  <si>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</si>
  <si>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</si>
  <si>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</si>
  <si>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</si>
  <si>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</si>
  <si>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</si>
  <si>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</si>
  <si>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</si>
  <si>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</si>
  <si>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</si>
  <si>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</si>
  <si>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</si>
  <si>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</si>
  <si>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</si>
  <si>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</si>
  <si>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</si>
  <si>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</si>
  <si>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</si>
  <si>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</si>
  <si>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</si>
  <si>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</si>
  <si>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</si>
  <si>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</si>
  <si>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</si>
  <si>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</si>
  <si>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</si>
  <si>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</si>
  <si>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</si>
  <si>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</si>
  <si>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</si>
  <si>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</si>
  <si>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</si>
  <si>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</si>
  <si>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</si>
  <si>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</si>
  <si>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</si>
  <si>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</si>
  <si>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</si>
  <si>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</si>
  <si>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</si>
  <si>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</si>
  <si>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</si>
  <si>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</si>
  <si>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</si>
  <si>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</si>
  <si>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</si>
  <si>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</si>
  <si>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</si>
  <si>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</si>
  <si>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</si>
  <si>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</si>
  <si>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</si>
  <si>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</si>
  <si>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</si>
  <si>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</si>
  <si>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</si>
  <si>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</si>
  <si>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</si>
  <si>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</si>
  <si>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</si>
  <si>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</si>
  <si>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</si>
  <si>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</si>
  <si>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</si>
  <si>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</si>
  <si>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</si>
  <si>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</si>
  <si>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</si>
  <si>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</si>
  <si>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</si>
  <si>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</si>
  <si>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</si>
  <si>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</si>
  <si>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</si>
  <si>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</si>
  <si>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</si>
  <si>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</si>
  <si>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</si>
  <si>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</si>
  <si>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</si>
  <si>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</si>
  <si>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</si>
  <si>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</si>
  <si>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</si>
  <si>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</si>
  <si>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</si>
  <si>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</si>
  <si>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</si>
  <si>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</si>
  <si>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</si>
  <si>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</si>
  <si>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</si>
  <si>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</si>
  <si>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</si>
  <si>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</si>
  <si>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</si>
  <si>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</si>
  <si>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</si>
  <si>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</si>
  <si>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</si>
  <si>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</si>
  <si>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</si>
  <si>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</si>
  <si>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</si>
  <si>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</si>
  <si>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</si>
  <si>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</si>
  <si>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</si>
  <si>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</si>
  <si>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</si>
  <si>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</si>
  <si>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</si>
  <si>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</si>
  <si>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</si>
  <si>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</si>
  <si>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</si>
  <si>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</si>
  <si>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</si>
  <si>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</si>
  <si>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</si>
  <si>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</si>
  <si>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</si>
  <si>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</si>
  <si>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</si>
  <si>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</si>
  <si>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</si>
  <si>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</si>
  <si>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</si>
  <si>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</si>
  <si>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</si>
  <si>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</si>
  <si>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</si>
  <si>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</si>
  <si>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</si>
  <si>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</si>
  <si>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</si>
  <si>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</si>
  <si>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</si>
  <si>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</si>
  <si>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</si>
  <si>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</si>
  <si>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</si>
  <si>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</si>
  <si>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</si>
  <si>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</si>
  <si>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</si>
  <si>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</si>
  <si>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</si>
  <si>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</si>
  <si>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</si>
  <si>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</si>
  <si>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</si>
  <si>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</si>
  <si>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</si>
  <si>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</si>
  <si>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</si>
  <si>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</si>
  <si>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</si>
  <si>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</si>
  <si>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</si>
  <si>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</si>
  <si>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</si>
  <si>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</si>
  <si>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</si>
  <si>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</si>
  <si>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</si>
  <si>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</si>
  <si>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</si>
  <si>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</si>
  <si>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</si>
  <si>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</si>
  <si>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</si>
  <si>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</si>
  <si>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</si>
  <si>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</si>
  <si>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</si>
  <si>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</si>
  <si>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</si>
  <si>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</si>
  <si>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</si>
  <si>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</si>
  <si>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</si>
  <si>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</si>
  <si>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</si>
  <si>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</si>
  <si>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</si>
  <si>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</si>
  <si>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</si>
  <si>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</si>
  <si>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</si>
  <si>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</si>
  <si>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</si>
  <si>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</si>
  <si>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</si>
  <si>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</si>
  <si>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</si>
  <si>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</si>
  <si>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</si>
  <si>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</si>
  <si>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</si>
  <si>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</si>
  <si>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</si>
  <si>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</si>
  <si>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</si>
  <si>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</si>
  <si>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</si>
  <si>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</si>
  <si>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</si>
  <si>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</si>
  <si>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</si>
  <si>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</si>
  <si>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</si>
  <si>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</si>
  <si>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</si>
  <si>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</si>
  <si>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</si>
  <si>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</si>
  <si>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</si>
  <si>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</si>
  <si>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</si>
  <si>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</si>
  <si>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</si>
  <si>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</si>
  <si>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</si>
  <si>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</si>
  <si>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</si>
  <si>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</si>
  <si>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</si>
  <si>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</si>
  <si>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</si>
  <si>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</si>
  <si>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</si>
  <si>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</si>
  <si>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</si>
  <si>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</si>
  <si>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</si>
  <si>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</si>
  <si>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</si>
  <si>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</si>
  <si>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</si>
  <si>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</si>
  <si>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</si>
  <si>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</si>
  <si>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</si>
  <si>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</si>
  <si>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</si>
  <si>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</si>
  <si>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</si>
  <si>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</si>
  <si>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</si>
  <si>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</si>
  <si>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</si>
  <si>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</si>
  <si>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</si>
  <si>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</si>
  <si>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</si>
  <si>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</si>
  <si>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</si>
  <si>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</si>
  <si>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</si>
  <si>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</si>
  <si>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</si>
  <si>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</si>
  <si>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</si>
  <si>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</si>
  <si>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</si>
  <si>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</si>
  <si>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</si>
  <si>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</si>
  <si>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</si>
  <si>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</si>
  <si>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</si>
  <si>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</si>
  <si>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</si>
  <si>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</si>
  <si>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</si>
  <si>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</si>
  <si>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</si>
  <si>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</si>
  <si>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</si>
  <si>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</si>
  <si>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</si>
  <si>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</si>
  <si>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</si>
  <si>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</si>
  <si>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</si>
  <si>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</si>
  <si>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</si>
  <si>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</si>
  <si>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</si>
  <si>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</si>
  <si>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</si>
  <si>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</si>
  <si>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</si>
  <si>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</si>
  <si>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</si>
  <si>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</si>
  <si>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</si>
  <si>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</si>
  <si>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</si>
  <si>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</si>
  <si>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</si>
  <si>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</si>
  <si>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</si>
  <si>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</si>
  <si>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</si>
  <si>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</si>
  <si>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</si>
  <si>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</si>
  <si>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</si>
  <si>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</si>
  <si>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</si>
  <si>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</si>
  <si>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</si>
  <si>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</si>
  <si>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</si>
  <si>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</si>
  <si>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</si>
  <si>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</si>
  <si>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</si>
  <si>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</si>
  <si>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</si>
  <si>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</si>
  <si>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</si>
  <si>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</si>
  <si>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</si>
  <si>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</si>
  <si>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</si>
  <si>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</si>
  <si>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</si>
  <si>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</si>
  <si>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</si>
  <si>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</si>
  <si>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</si>
  <si>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</si>
  <si>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</si>
  <si>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</si>
  <si>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</si>
  <si>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</si>
  <si>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</si>
  <si>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</si>
  <si>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</si>
  <si>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</si>
  <si>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</si>
  <si>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</si>
  <si>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</si>
  <si>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</si>
  <si>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</si>
  <si>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</si>
  <si>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</si>
  <si>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</si>
  <si>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</si>
  <si>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</si>
  <si>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</si>
  <si>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</si>
  <si>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</si>
  <si>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</si>
  <si>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</si>
  <si>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</si>
  <si>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</si>
  <si>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</si>
  <si>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</si>
  <si>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</si>
  <si>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</si>
  <si>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</si>
  <si>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</si>
  <si>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</si>
  <si>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</si>
  <si>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</si>
  <si>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</si>
  <si>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</si>
  <si>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</si>
  <si>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</si>
  <si>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</si>
  <si>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</si>
  <si>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</si>
  <si>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</si>
  <si>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</si>
  <si>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</si>
  <si>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</si>
  <si>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</si>
  <si>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</si>
  <si>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</si>
  <si>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</si>
  <si>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</si>
  <si>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</si>
  <si>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</si>
  <si>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</si>
  <si>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</si>
  <si>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</si>
  <si>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</si>
  <si>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</si>
  <si>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</si>
  <si>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</si>
  <si>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</si>
  <si>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</si>
  <si>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</si>
  <si>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</si>
  <si>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</si>
  <si>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</si>
  <si>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</si>
  <si>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</si>
  <si>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</si>
  <si>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</si>
  <si>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</si>
  <si>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</si>
  <si>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</si>
  <si>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</si>
  <si>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</si>
  <si>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</si>
  <si>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</si>
  <si>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</si>
  <si>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</si>
  <si>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</si>
  <si>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</si>
  <si>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</si>
  <si>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</si>
  <si>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</si>
  <si>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</si>
  <si>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</si>
  <si>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</si>
  <si>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</si>
  <si>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</si>
  <si>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</si>
  <si>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</si>
  <si>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</si>
  <si>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</si>
  <si>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</si>
  <si>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</si>
  <si>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</si>
  <si>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</si>
  <si>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</si>
  <si>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</si>
  <si>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</si>
  <si>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</si>
  <si>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</si>
  <si>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</si>
  <si>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</si>
  <si>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</si>
  <si>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</si>
  <si>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</si>
  <si>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</si>
  <si>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</si>
  <si>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</si>
  <si>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</si>
  <si>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</si>
  <si>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</si>
  <si>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</si>
  <si>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</si>
  <si>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</si>
  <si>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</si>
  <si>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</si>
  <si>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</si>
  <si>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</si>
  <si>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</si>
  <si>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</si>
  <si>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</si>
  <si>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</si>
  <si>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</si>
  <si>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</si>
  <si>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</si>
  <si>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</si>
  <si>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</si>
  <si>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</si>
  <si>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</si>
  <si>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</si>
  <si>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</si>
  <si>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</si>
  <si>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</si>
  <si>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</si>
  <si>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</si>
  <si>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</si>
  <si>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</si>
  <si>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</si>
  <si>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</si>
  <si>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</si>
  <si>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</si>
  <si>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</si>
  <si>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</si>
  <si>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</si>
  <si>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</si>
  <si>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</si>
  <si>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</si>
  <si>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</si>
  <si>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</si>
  <si>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</si>
  <si>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</si>
  <si>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</si>
  <si>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</si>
  <si>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</si>
  <si>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</si>
  <si>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</si>
  <si>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</si>
  <si>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</si>
  <si>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</si>
  <si>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</si>
  <si>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</si>
  <si>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</si>
  <si>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</si>
  <si>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</si>
  <si>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</si>
  <si>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</si>
  <si>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</si>
  <si>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</si>
  <si>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</si>
  <si>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</si>
  <si>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</si>
  <si>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</si>
  <si>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</si>
  <si>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</si>
  <si>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</si>
  <si>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</si>
  <si>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</si>
  <si>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</si>
  <si>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</si>
  <si>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</si>
  <si>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</si>
  <si>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</si>
  <si>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</si>
  <si>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</si>
  <si>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</si>
  <si>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</si>
  <si>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</si>
  <si>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</si>
  <si>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</si>
  <si>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</si>
  <si>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</si>
  <si>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</si>
  <si>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</si>
  <si>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</si>
  <si>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</si>
  <si>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</si>
  <si>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</si>
  <si>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</si>
  <si>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</si>
  <si>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</si>
  <si>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</si>
  <si>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</si>
  <si>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</si>
  <si>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</si>
  <si>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</si>
  <si>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</si>
  <si>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</si>
  <si>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</si>
  <si>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</si>
  <si>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</si>
  <si>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</si>
  <si>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</si>
  <si>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</si>
  <si>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</si>
  <si>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</si>
  <si>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</si>
  <si>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</si>
  <si>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</si>
  <si>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</si>
  <si>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</si>
  <si>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</si>
  <si>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</si>
  <si>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</si>
  <si>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</si>
  <si>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</si>
  <si>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</si>
  <si>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</si>
  <si>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</si>
  <si>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</si>
  <si>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</si>
  <si>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</si>
  <si>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</si>
  <si>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</si>
  <si>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</si>
  <si>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</si>
  <si>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</si>
  <si>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</si>
  <si>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</si>
  <si>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</si>
  <si>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</si>
  <si>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</si>
  <si>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</si>
  <si>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</si>
  <si>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</si>
  <si>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</si>
  <si>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</si>
  <si>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</si>
  <si>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</si>
  <si>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</si>
  <si>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</si>
  <si>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</si>
  <si>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</si>
  <si>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</si>
  <si>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</si>
  <si>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</si>
  <si>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</si>
  <si>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</si>
  <si>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</si>
  <si>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</si>
  <si>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</si>
  <si>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</si>
  <si>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</si>
  <si>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</si>
  <si>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</si>
  <si>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</si>
  <si>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</si>
  <si>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</si>
  <si>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</si>
  <si>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</si>
  <si>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</si>
  <si>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</si>
  <si>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</si>
  <si>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</si>
  <si>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</si>
  <si>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</si>
  <si>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</si>
  <si>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</si>
  <si>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</si>
  <si>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</si>
  <si>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</si>
  <si>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</si>
  <si>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</si>
  <si>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</si>
  <si>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</si>
  <si>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</si>
  <si>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</si>
  <si>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</si>
  <si>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</si>
  <si>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</si>
  <si>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</si>
  <si>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</si>
  <si>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</si>
  <si>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</si>
  <si>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</si>
  <si>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</si>
  <si>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</si>
  <si>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</si>
  <si>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</si>
  <si>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</si>
  <si>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</si>
  <si>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</si>
  <si>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</si>
  <si>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</si>
  <si>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</si>
  <si>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</si>
  <si>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</si>
  <si>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</si>
  <si>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</si>
  <si>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</si>
  <si>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</si>
  <si>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</si>
  <si>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</si>
  <si>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</si>
  <si>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</si>
  <si>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</si>
  <si>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</si>
  <si>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</si>
  <si>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</si>
  <si>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</si>
  <si>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</si>
  <si>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</si>
  <si>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</si>
  <si>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</si>
  <si>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</si>
  <si>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</si>
  <si>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</si>
  <si>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</si>
  <si>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</si>
  <si>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</si>
  <si>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</si>
  <si>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</si>
  <si>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</si>
  <si>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</si>
  <si>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</si>
  <si>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</si>
  <si>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</si>
  <si>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</si>
  <si>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</si>
  <si>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</si>
  <si>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</si>
  <si>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</si>
  <si>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</si>
  <si>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</si>
  <si>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</si>
  <si>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</si>
  <si>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</si>
  <si>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</si>
  <si>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</si>
  <si>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</si>
  <si>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</si>
  <si>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</si>
  <si>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</si>
  <si>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</si>
  <si>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</si>
  <si>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</si>
  <si>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</si>
  <si>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</si>
  <si>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</si>
  <si>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</si>
  <si>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</si>
  <si>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</si>
  <si>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</si>
  <si>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</si>
  <si>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</si>
  <si>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</si>
  <si>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</si>
  <si>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</si>
  <si>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</si>
  <si>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</si>
  <si>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</si>
  <si>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</si>
  <si>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</si>
  <si>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</si>
  <si>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</si>
  <si>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</si>
  <si>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</si>
  <si>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</si>
  <si>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</si>
  <si>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</si>
  <si>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</si>
  <si>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</si>
  <si>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</si>
  <si>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</si>
  <si>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</si>
  <si>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</si>
  <si>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</si>
  <si>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</si>
  <si>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</si>
  <si>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</si>
  <si>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</si>
  <si>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</si>
  <si>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</si>
  <si>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</si>
  <si>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</si>
  <si>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</si>
  <si>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</si>
  <si>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</si>
  <si>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</si>
  <si>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</si>
  <si>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</si>
  <si>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</si>
  <si>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</si>
  <si>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</si>
  <si>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</si>
  <si>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</si>
  <si>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</si>
  <si>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</si>
  <si>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</si>
  <si>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</si>
  <si>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</si>
  <si>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</si>
  <si>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</si>
  <si>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</si>
  <si>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</si>
  <si>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</si>
  <si>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</si>
  <si>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</si>
  <si>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</si>
  <si>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</si>
  <si>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</si>
  <si>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</si>
  <si>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</si>
  <si>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</si>
  <si>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</si>
  <si>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</si>
  <si>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</si>
  <si>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</si>
  <si>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</si>
  <si>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</si>
  <si>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</si>
  <si>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</si>
  <si>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</si>
  <si>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</si>
  <si>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</si>
  <si>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</si>
  <si>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</si>
  <si>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</si>
  <si>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</si>
  <si>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</si>
  <si>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</si>
  <si>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</si>
  <si>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</si>
  <si>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</si>
  <si>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</si>
  <si>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</si>
  <si>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</si>
  <si>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</si>
  <si>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</si>
  <si>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</si>
  <si>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</si>
  <si>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</si>
  <si>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</si>
  <si>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</si>
  <si>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</si>
  <si>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</si>
  <si>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</si>
  <si>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</si>
  <si>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</si>
  <si>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</si>
  <si>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</si>
  <si>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</si>
  <si>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</si>
  <si>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</si>
  <si>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</si>
  <si>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</si>
  <si>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</si>
  <si>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</si>
  <si>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</si>
  <si>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</si>
  <si>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</si>
  <si>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</si>
  <si>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</si>
  <si>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</si>
  <si>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</si>
  <si>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</si>
  <si>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</si>
  <si>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</si>
  <si>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</si>
  <si>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</si>
  <si>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</si>
  <si>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</si>
  <si>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</si>
  <si>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</si>
  <si>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</si>
  <si>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</si>
  <si>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</si>
  <si>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</si>
  <si>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</si>
  <si>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</si>
  <si>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</si>
  <si>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</si>
  <si>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</si>
  <si>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</si>
  <si>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</si>
  <si>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</si>
  <si>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</si>
  <si>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</si>
  <si>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</si>
  <si>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</si>
  <si>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</si>
  <si>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</si>
  <si>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</si>
  <si>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</si>
  <si>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</si>
  <si>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</si>
  <si>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</si>
  <si>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</si>
  <si>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</si>
  <si>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</si>
  <si>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</si>
  <si>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</si>
  <si>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</si>
  <si>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</si>
  <si>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</si>
  <si>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</si>
  <si>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</si>
  <si>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</si>
  <si>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</si>
  <si>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</si>
  <si>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</si>
  <si>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</si>
  <si>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</si>
  <si>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</si>
  <si>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</si>
  <si>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</si>
  <si>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</si>
  <si>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</si>
  <si>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</si>
  <si>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</si>
  <si>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</si>
  <si>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</si>
  <si>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</si>
  <si>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</si>
  <si>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</si>
  <si>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</si>
  <si>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</si>
  <si>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</si>
  <si>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</si>
  <si>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</si>
  <si>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</si>
  <si>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</si>
  <si>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</si>
  <si>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</si>
  <si>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</si>
  <si>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</si>
  <si>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</si>
  <si>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</si>
  <si>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</si>
  <si>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</si>
  <si>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</si>
  <si>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</si>
  <si>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</si>
  <si>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</si>
  <si>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</si>
  <si>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</si>
  <si>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</si>
  <si>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</si>
  <si>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</si>
  <si>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</si>
  <si>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</si>
  <si>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</si>
  <si>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</si>
  <si>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</si>
  <si>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</si>
  <si>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</si>
  <si>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</si>
  <si>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</si>
  <si>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</si>
  <si>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</si>
  <si>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</si>
  <si>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</si>
  <si>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</si>
  <si>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</si>
  <si>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</si>
  <si>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</si>
  <si>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</si>
  <si>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</si>
  <si>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</si>
  <si>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</si>
  <si>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</si>
  <si>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</si>
  <si>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</si>
  <si>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</si>
  <si>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</si>
  <si>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</si>
  <si>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</si>
  <si>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</si>
  <si>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</si>
  <si>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</si>
  <si>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</si>
  <si>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</si>
  <si>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</si>
  <si>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</si>
  <si>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</si>
  <si>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</si>
  <si>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</si>
  <si>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</si>
  <si>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</si>
  <si>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</si>
  <si>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</si>
  <si>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</si>
  <si>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</si>
  <si>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</si>
  <si>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</si>
  <si>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</si>
  <si>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</si>
  <si>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</si>
  <si>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</si>
  <si>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</si>
  <si>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</si>
  <si>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</si>
  <si>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</si>
  <si>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</si>
  <si>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</si>
  <si>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</si>
  <si>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</si>
  <si>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</si>
  <si>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</si>
  <si>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</si>
  <si>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</si>
  <si>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</si>
  <si>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</si>
  <si>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</si>
  <si>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</si>
  <si>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</si>
  <si>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</si>
  <si>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</si>
  <si>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</si>
  <si>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</si>
  <si>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</si>
  <si>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</si>
  <si>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</si>
  <si>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</si>
  <si>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</si>
  <si>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</si>
  <si>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</si>
  <si>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</si>
  <si>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</si>
  <si>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</si>
  <si>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</si>
  <si>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</si>
  <si>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</si>
  <si>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</si>
  <si>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</si>
  <si>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</si>
  <si>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</si>
  <si>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</si>
  <si>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</si>
  <si>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</si>
  <si>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</si>
  <si>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</si>
  <si>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</si>
  <si>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</si>
  <si>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</si>
  <si>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</si>
  <si>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</si>
  <si>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</si>
  <si>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</si>
  <si>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</si>
  <si>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</si>
  <si>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</si>
  <si>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</si>
  <si>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</si>
  <si>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</si>
  <si>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</si>
  <si>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</si>
  <si>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</si>
  <si>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</si>
  <si>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</si>
  <si>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</si>
  <si>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</si>
  <si>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</si>
  <si>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</si>
  <si>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</si>
  <si>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</si>
  <si>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</si>
  <si>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</si>
  <si>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</si>
  <si>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</si>
  <si>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</si>
  <si>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</si>
  <si>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</si>
  <si>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</si>
  <si>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</si>
  <si>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</si>
  <si>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</si>
  <si>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</si>
  <si>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</si>
  <si>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</si>
  <si>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</si>
  <si>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</si>
  <si>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</si>
  <si>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</si>
  <si>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</si>
  <si>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</si>
  <si>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</si>
  <si>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</si>
  <si>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</si>
  <si>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</si>
  <si>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</si>
  <si>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</si>
  <si>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</si>
  <si>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</si>
  <si>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</si>
  <si>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</si>
  <si>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</si>
  <si>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</si>
  <si>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</si>
  <si>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</si>
  <si>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</si>
  <si>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</si>
  <si>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</si>
  <si>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</si>
  <si>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</si>
  <si>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</si>
  <si>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</si>
  <si>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</si>
  <si>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</si>
  <si>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</si>
  <si>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</si>
  <si>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</si>
  <si>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</si>
  <si>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</si>
  <si>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</si>
  <si>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</si>
  <si>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</si>
  <si>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</si>
  <si>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</si>
  <si>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</si>
  <si>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</si>
  <si>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</si>
  <si>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</si>
  <si>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</si>
  <si>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</si>
  <si>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</si>
  <si>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</si>
  <si>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</si>
  <si>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</si>
  <si>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</si>
  <si>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</si>
  <si>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</si>
  <si>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</si>
  <si>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</si>
  <si>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</si>
  <si>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</si>
  <si>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</si>
  <si>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</si>
  <si>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</si>
  <si>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</si>
  <si>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</si>
  <si>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</si>
  <si>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</si>
  <si>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</si>
  <si>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</si>
  <si>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</si>
  <si>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</si>
  <si>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</si>
  <si>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</si>
  <si>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</si>
  <si>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</si>
  <si>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</si>
  <si>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</si>
  <si>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</si>
  <si>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</si>
  <si>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</si>
  <si>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</si>
  <si>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</si>
  <si>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</si>
  <si>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</si>
  <si>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</si>
  <si>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</si>
  <si>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</si>
  <si>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</si>
  <si>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</si>
  <si>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</si>
  <si>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</si>
  <si>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</si>
  <si>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</si>
  <si>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</si>
  <si>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</si>
  <si>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</si>
  <si>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</si>
  <si>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</si>
  <si>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</si>
  <si>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</si>
  <si>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</si>
  <si>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</si>
  <si>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</si>
  <si>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</si>
  <si>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</si>
  <si>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</si>
  <si>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</si>
  <si>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</si>
  <si>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</si>
  <si>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</si>
  <si>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</si>
  <si>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</si>
  <si>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</si>
  <si>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</si>
  <si>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</si>
  <si>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</si>
  <si>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</si>
  <si>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</si>
  <si>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</si>
  <si>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</si>
  <si>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</si>
  <si>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</si>
  <si>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</si>
  <si>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</si>
  <si>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</si>
  <si>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</si>
  <si>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</si>
  <si>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</si>
  <si>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</si>
  <si>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</si>
  <si>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</si>
  <si>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</si>
  <si>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</si>
  <si>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</si>
  <si>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</si>
  <si>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</si>
  <si>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</si>
  <si>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</si>
  <si>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</si>
  <si>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</si>
  <si>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</si>
  <si>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</si>
  <si>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</si>
  <si>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</si>
  <si>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</si>
  <si>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</si>
  <si>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</si>
  <si>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</si>
  <si>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</si>
  <si>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</si>
  <si>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</si>
  <si>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</si>
  <si>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</si>
  <si>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</si>
  <si>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</si>
  <si>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</si>
  <si>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</si>
  <si>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</si>
  <si>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</si>
  <si>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</si>
  <si>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</si>
  <si>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</si>
  <si>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</si>
  <si>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</si>
  <si>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</si>
  <si>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</si>
  <si>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</si>
  <si>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</si>
  <si>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</si>
  <si>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</si>
  <si>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</si>
  <si>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</si>
  <si>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</si>
  <si>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</si>
  <si>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</si>
  <si>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</si>
  <si>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</si>
  <si>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</si>
  <si>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</si>
  <si>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</si>
  <si>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</si>
  <si>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</si>
  <si>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</si>
  <si>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</si>
  <si>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</si>
  <si>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</si>
  <si>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</si>
  <si>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</si>
  <si>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</si>
  <si>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</si>
  <si>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</si>
  <si>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</si>
  <si>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</si>
  <si>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</si>
  <si>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</si>
  <si>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</si>
  <si>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</si>
  <si>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</si>
  <si>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</si>
  <si>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</si>
  <si>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</si>
  <si>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</si>
  <si>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</si>
  <si>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</si>
  <si>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</si>
  <si>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</si>
  <si>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</si>
  <si>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</si>
  <si>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</si>
  <si>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</si>
  <si>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</si>
  <si>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</si>
  <si>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</si>
  <si>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</si>
  <si>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</si>
  <si>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</si>
  <si>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</si>
  <si>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</si>
  <si>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</si>
  <si>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</si>
  <si>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</si>
  <si>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</si>
  <si>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</si>
  <si>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</si>
  <si>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</si>
  <si>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</si>
  <si>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</si>
  <si>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</si>
  <si>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</si>
  <si>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</si>
  <si>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</si>
  <si>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</si>
  <si>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</si>
  <si>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</si>
  <si>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</si>
  <si>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</si>
  <si>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</si>
  <si>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</si>
  <si>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</si>
  <si>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</si>
  <si>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</si>
  <si>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</si>
  <si>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</si>
  <si>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</si>
  <si>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</si>
  <si>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</si>
  <si>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</si>
  <si>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</si>
  <si>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</si>
  <si>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</si>
  <si>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</si>
  <si>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</si>
  <si>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</si>
  <si>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</si>
  <si>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</si>
  <si>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</si>
  <si>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</si>
  <si>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</si>
  <si>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</si>
  <si>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</si>
  <si>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</si>
  <si>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</si>
  <si>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</si>
  <si>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</si>
  <si>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</si>
  <si>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</si>
  <si>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</si>
  <si>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</si>
  <si>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</si>
  <si>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</si>
  <si>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</si>
  <si>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</si>
  <si>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</si>
  <si>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</si>
  <si>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</si>
  <si>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</si>
  <si>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</si>
  <si>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</si>
  <si>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</si>
  <si>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</si>
  <si>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</si>
  <si>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</si>
  <si>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</si>
  <si>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</si>
  <si>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</si>
  <si>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</si>
  <si>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</si>
  <si>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</si>
  <si>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</si>
  <si>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</si>
  <si>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</si>
  <si>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</si>
  <si>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</si>
  <si>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</si>
  <si>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</si>
  <si>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</si>
  <si>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</si>
  <si>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</si>
  <si>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</si>
  <si>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</si>
  <si>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</si>
  <si>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</si>
  <si>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</si>
  <si>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</si>
  <si>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</si>
  <si>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</si>
  <si>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</si>
  <si>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</si>
  <si>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</si>
  <si>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</si>
  <si>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</si>
  <si>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</si>
  <si>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</si>
  <si>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</si>
  <si>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</si>
  <si>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</si>
  <si>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</si>
  <si>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</si>
  <si>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</si>
  <si>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</si>
  <si>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</si>
  <si>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</si>
  <si>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</si>
  <si>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</si>
  <si>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</si>
  <si>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</si>
  <si>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</si>
  <si>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</si>
  <si>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</si>
  <si>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</si>
  <si>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</si>
  <si>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</si>
  <si>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</si>
  <si>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</si>
  <si>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</si>
  <si>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</si>
  <si>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</si>
  <si>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</si>
  <si>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</si>
  <si>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</si>
  <si>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</si>
  <si>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</si>
  <si>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</si>
  <si>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</si>
  <si>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</si>
  <si>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</si>
  <si>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</si>
  <si>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</si>
  <si>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</si>
  <si>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</si>
  <si>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</si>
  <si>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</si>
  <si>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</si>
  <si>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</si>
  <si>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</si>
  <si>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</si>
  <si>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</si>
  <si>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</si>
  <si>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</si>
  <si>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</si>
  <si>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</si>
  <si>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</si>
  <si>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</si>
  <si>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</si>
  <si>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</si>
  <si>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</si>
  <si>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</si>
  <si>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</si>
  <si>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</si>
  <si>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</si>
  <si>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</si>
  <si>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</si>
  <si>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</si>
  <si>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</si>
  <si>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</si>
  <si>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</si>
  <si>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</si>
  <si>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</si>
  <si>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</si>
  <si>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</si>
  <si>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</si>
  <si>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</si>
  <si>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</si>
  <si>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</si>
  <si>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</si>
  <si>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</si>
  <si>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</si>
  <si>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</si>
  <si>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</si>
  <si>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</si>
  <si>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</si>
  <si>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</si>
  <si>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</si>
  <si>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</si>
  <si>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</si>
  <si>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</si>
  <si>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</si>
  <si>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</si>
  <si>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</si>
  <si>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</si>
  <si>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</si>
  <si>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</si>
  <si>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</si>
  <si>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</si>
  <si>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</si>
  <si>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</si>
  <si>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</si>
  <si>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</si>
  <si>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</si>
  <si>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</si>
  <si>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</si>
  <si>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</si>
  <si>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</si>
  <si>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</si>
  <si>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</si>
  <si>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</si>
  <si>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</si>
  <si>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</si>
  <si>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</si>
  <si>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</si>
  <si>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</si>
  <si>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</si>
  <si>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</si>
  <si>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</si>
  <si>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</si>
  <si>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</si>
  <si>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</si>
  <si>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</si>
  <si>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</si>
  <si>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</si>
  <si>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</si>
  <si>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</si>
  <si>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</si>
  <si>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</si>
  <si>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</si>
  <si>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</si>
  <si>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</si>
  <si>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</si>
  <si>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</si>
  <si>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</si>
  <si>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</si>
  <si>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</si>
  <si>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</si>
  <si>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</si>
  <si>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</si>
  <si>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</si>
  <si>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</si>
  <si>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</si>
  <si>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</si>
  <si>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</si>
  <si>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</si>
  <si>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</si>
  <si>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</si>
  <si>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</si>
  <si>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</si>
  <si>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</si>
  <si>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</si>
  <si>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</si>
  <si>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</si>
  <si>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</si>
  <si>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</si>
  <si>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</si>
  <si>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</si>
  <si>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</si>
  <si>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</si>
  <si>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</si>
  <si>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</si>
  <si>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</si>
  <si>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</si>
  <si>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</si>
  <si>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</si>
  <si>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</si>
  <si>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</si>
  <si>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</si>
  <si>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</si>
  <si>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</si>
  <si>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</si>
  <si>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</si>
  <si>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</si>
  <si>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</si>
  <si>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</si>
  <si>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</si>
  <si>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</si>
  <si>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</si>
  <si>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</si>
  <si>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</si>
  <si>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</si>
  <si>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</si>
  <si>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</si>
  <si>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</si>
  <si>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</si>
  <si>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</si>
  <si>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</si>
  <si>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</si>
  <si>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</si>
  <si>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</si>
  <si>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</si>
  <si>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</si>
  <si>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</si>
  <si>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</si>
  <si>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</si>
  <si>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</si>
  <si>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</si>
  <si>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</si>
  <si>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</si>
  <si>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</si>
  <si>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</si>
  <si>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</si>
  <si>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</si>
  <si>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</si>
  <si>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</si>
  <si>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</si>
  <si>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</si>
  <si>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</si>
  <si>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</si>
  <si>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</si>
  <si>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</si>
  <si>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</si>
  <si>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</si>
  <si>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</si>
  <si>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</si>
  <si>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</si>
  <si>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</si>
  <si>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</si>
  <si>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</si>
  <si>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</si>
  <si>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</si>
  <si>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</si>
  <si>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</si>
  <si>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</si>
  <si>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</si>
  <si>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</si>
  <si>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</si>
  <si>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</si>
  <si>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</si>
  <si>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</si>
  <si>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</si>
  <si>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</si>
  <si>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</si>
  <si>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</si>
  <si>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</si>
  <si>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</si>
  <si>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</si>
  <si>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</si>
  <si>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</si>
  <si>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</si>
  <si>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</si>
  <si>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</si>
  <si>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</si>
  <si>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</si>
  <si>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</si>
  <si>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</si>
  <si>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</si>
  <si>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</si>
  <si>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</si>
  <si>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</si>
  <si>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</si>
  <si>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</si>
  <si>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</si>
  <si>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</si>
  <si>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</si>
  <si>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</si>
  <si>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</si>
  <si>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</si>
  <si>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</si>
  <si>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</si>
  <si>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</si>
  <si>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</si>
  <si>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</si>
  <si>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</si>
  <si>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</si>
  <si>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</si>
  <si>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</si>
  <si>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</si>
  <si>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</si>
  <si>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</si>
  <si>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</si>
  <si>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</si>
  <si>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</si>
  <si>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</si>
  <si>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</si>
  <si>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</si>
  <si>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</si>
  <si>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</si>
  <si>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</si>
  <si>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</si>
  <si>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</si>
  <si>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</si>
  <si>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</si>
  <si>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</si>
  <si>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</si>
  <si>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</si>
  <si>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</si>
  <si>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</si>
  <si>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</si>
  <si>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</si>
  <si>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</si>
  <si>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</si>
  <si>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</si>
  <si>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</si>
  <si>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</si>
  <si>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</si>
  <si>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</si>
  <si>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</si>
  <si>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</si>
  <si>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</si>
  <si>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</si>
  <si>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</si>
  <si>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</si>
  <si>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</si>
  <si>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</si>
  <si>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</si>
  <si>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</si>
  <si>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</si>
  <si>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</si>
  <si>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</si>
  <si>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</si>
  <si>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</si>
  <si>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</si>
  <si>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</si>
  <si>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</si>
  <si>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</si>
  <si>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</si>
  <si>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</si>
  <si>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</si>
  <si>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</si>
  <si>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</si>
  <si>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</si>
  <si>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</si>
  <si>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</si>
  <si>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</si>
  <si>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</si>
  <si>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</si>
  <si>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</si>
  <si>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</si>
  <si>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</si>
  <si>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</si>
  <si>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</si>
  <si>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</si>
  <si>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</si>
  <si>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</si>
  <si>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</si>
  <si>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</si>
  <si>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</si>
  <si>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</si>
  <si>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</si>
  <si>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</si>
  <si>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</si>
  <si>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</si>
  <si>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</si>
  <si>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</si>
  <si>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</si>
  <si>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</si>
  <si>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</si>
  <si>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</si>
  <si>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</si>
  <si>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</si>
  <si>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</si>
  <si>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</si>
  <si>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</si>
  <si>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</si>
  <si>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</si>
  <si>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</si>
  <si>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</si>
  <si>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</si>
  <si>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</si>
  <si>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</si>
  <si>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</si>
  <si>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</si>
  <si>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</si>
  <si>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</si>
  <si>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</si>
  <si>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</si>
  <si>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</si>
  <si>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</si>
  <si>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</si>
  <si>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</si>
  <si>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</si>
  <si>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</si>
  <si>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</si>
  <si>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</si>
  <si>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</si>
  <si>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</si>
  <si>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</si>
  <si>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</si>
  <si>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</si>
  <si>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</si>
  <si>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</si>
  <si>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</si>
  <si>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</si>
  <si>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</si>
  <si>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</si>
  <si>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</si>
  <si>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</si>
  <si>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</si>
  <si>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</si>
  <si>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</si>
  <si>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</si>
  <si>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</si>
  <si>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</si>
  <si>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</si>
  <si>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</si>
  <si>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</si>
  <si>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</si>
  <si>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</si>
  <si>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</si>
  <si>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</si>
  <si>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</si>
  <si>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</si>
  <si>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</si>
  <si>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</si>
  <si>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</si>
  <si>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</si>
  <si>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</si>
  <si>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</si>
  <si>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</si>
  <si>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</si>
  <si>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</si>
  <si>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</si>
  <si>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</si>
  <si>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</si>
  <si>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</si>
  <si>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</si>
  <si>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</si>
  <si>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</si>
  <si>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</si>
  <si>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</si>
  <si>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</si>
  <si>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</si>
  <si>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</si>
  <si>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</si>
  <si>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</si>
  <si>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</si>
  <si>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</si>
  <si>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</si>
  <si>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</si>
  <si>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</si>
  <si>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</si>
  <si>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</si>
  <si>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</si>
  <si>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</si>
  <si>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</si>
  <si>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</si>
  <si>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</si>
  <si>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</si>
  <si>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</si>
  <si>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</si>
  <si>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</si>
  <si>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</si>
  <si>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</si>
  <si>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</si>
  <si>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</si>
  <si>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</si>
  <si>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</si>
  <si>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</si>
  <si>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</si>
  <si>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</si>
  <si>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</si>
  <si>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</si>
  <si>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</si>
  <si>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</si>
  <si>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</si>
  <si>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</si>
  <si>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</si>
  <si>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</si>
  <si>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</si>
  <si>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</si>
  <si>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</si>
  <si>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</si>
  <si>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</si>
  <si>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</si>
  <si>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</si>
  <si>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</si>
  <si>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</si>
  <si>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</si>
  <si>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</si>
  <si>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</si>
  <si>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</si>
  <si>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</si>
  <si>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</si>
  <si>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</si>
  <si>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</si>
  <si>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</si>
  <si>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</si>
  <si>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</si>
  <si>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</si>
  <si>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</si>
  <si>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</si>
  <si>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</si>
  <si>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</si>
  <si>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</si>
  <si>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</si>
  <si>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</si>
  <si>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</si>
  <si>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</si>
  <si>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</si>
  <si>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</si>
  <si>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</si>
  <si>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</si>
  <si>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</si>
  <si>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</si>
  <si>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</si>
  <si>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</si>
  <si>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</si>
  <si>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</si>
  <si>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</si>
  <si>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</si>
  <si>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</si>
  <si>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</si>
  <si>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</si>
  <si>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</si>
  <si>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</si>
  <si>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</si>
  <si>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</si>
  <si>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</si>
  <si>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</si>
  <si>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</si>
  <si>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</si>
  <si>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</si>
  <si>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</si>
  <si>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</si>
  <si>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</si>
  <si>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</si>
  <si>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</si>
  <si>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</si>
  <si>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</si>
  <si>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</si>
  <si>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</si>
  <si>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</si>
  <si>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</si>
  <si>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</si>
  <si>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</si>
  <si>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</si>
  <si>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</si>
  <si>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</si>
  <si>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</si>
  <si>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</si>
  <si>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</si>
  <si>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</si>
  <si>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</si>
  <si>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</si>
  <si>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</si>
  <si>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</si>
  <si>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</si>
  <si>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</si>
  <si>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</si>
  <si>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</si>
  <si>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</si>
  <si>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</si>
  <si>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</si>
  <si>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</si>
  <si>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</si>
  <si>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</si>
  <si>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</si>
  <si>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</si>
  <si>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</si>
  <si>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</si>
  <si>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</si>
  <si>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</si>
  <si>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</si>
  <si>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</si>
  <si>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</si>
  <si>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</si>
  <si>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</si>
  <si>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</si>
  <si>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</si>
  <si>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</si>
  <si>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</si>
  <si>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</si>
  <si>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</si>
  <si>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</si>
  <si>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</si>
  <si>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</si>
  <si>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</si>
  <si>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</si>
  <si>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</si>
  <si>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</si>
  <si>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</si>
  <si>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</si>
  <si>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</si>
  <si>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</si>
  <si>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</si>
  <si>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</si>
  <si>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</si>
  <si>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</si>
  <si>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</si>
  <si>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</si>
  <si>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</si>
  <si>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</si>
  <si>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</si>
  <si>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</si>
  <si>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</si>
  <si>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</si>
  <si>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</si>
  <si>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</si>
  <si>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</si>
  <si>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</si>
  <si>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</si>
  <si>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</si>
  <si>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</si>
  <si>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</si>
  <si>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</si>
  <si>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</si>
  <si>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</si>
  <si>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</si>
  <si>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</si>
  <si>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</si>
  <si>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</si>
  <si>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</si>
  <si>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</si>
  <si>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</si>
  <si>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</si>
  <si>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</si>
  <si>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</si>
  <si>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</si>
  <si>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</si>
  <si>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</si>
  <si>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</si>
  <si>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</si>
  <si>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</si>
  <si>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</si>
  <si>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</si>
  <si>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</si>
  <si>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</si>
  <si>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</si>
  <si>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</si>
  <si>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</si>
  <si>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</si>
  <si>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</si>
  <si>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</si>
  <si>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</si>
  <si>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</si>
  <si>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</si>
  <si>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</si>
  <si>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</si>
  <si>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</si>
  <si>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</si>
  <si>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</si>
  <si>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</si>
  <si>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</si>
  <si>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</si>
  <si>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</si>
  <si>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</si>
  <si>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</si>
  <si>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</si>
  <si>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</si>
  <si>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</si>
  <si>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</si>
  <si>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</si>
  <si>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</si>
  <si>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</si>
  <si>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</si>
  <si>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</si>
  <si>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</si>
  <si>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</si>
  <si>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</si>
  <si>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</si>
  <si>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</si>
  <si>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</si>
  <si>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</si>
  <si>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</si>
  <si>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</si>
  <si>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</si>
  <si>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</si>
  <si>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</si>
  <si>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</si>
  <si>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</si>
  <si>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</si>
  <si>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</si>
  <si>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</si>
  <si>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</si>
  <si>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</si>
  <si>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</si>
  <si>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</si>
  <si>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</si>
  <si>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</si>
  <si>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</si>
  <si>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</si>
  <si>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</si>
  <si>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</si>
  <si>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</si>
  <si>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</si>
  <si>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</si>
  <si>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</si>
  <si>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</si>
  <si>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</si>
  <si>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</si>
  <si>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</si>
  <si>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</si>
  <si>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</si>
  <si>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</si>
  <si>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</si>
  <si>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</si>
  <si>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</si>
  <si>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</si>
  <si>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</si>
  <si>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</si>
  <si>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</si>
  <si>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</si>
  <si>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</si>
  <si>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</si>
  <si>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</si>
  <si>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</si>
  <si>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</si>
  <si>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</si>
  <si>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</si>
  <si>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</si>
  <si>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</si>
  <si>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</si>
  <si>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</si>
  <si>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</si>
  <si>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</si>
  <si>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</si>
  <si>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</si>
  <si>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</si>
  <si>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</si>
  <si>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</si>
  <si>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</si>
  <si>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</si>
  <si>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</si>
  <si>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</si>
  <si>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</si>
  <si>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</si>
  <si>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</si>
  <si>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</si>
  <si>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</si>
  <si>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</si>
  <si>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</si>
  <si>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</si>
  <si>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</si>
  <si>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</si>
  <si>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</si>
  <si>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</si>
  <si>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</si>
  <si>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</si>
  <si>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</si>
  <si>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</si>
  <si>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</si>
  <si>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</si>
  <si>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</si>
  <si>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</si>
  <si>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</si>
  <si>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</si>
  <si>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</si>
  <si>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</si>
  <si>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</si>
  <si>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</si>
  <si>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</si>
  <si>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</si>
  <si>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</si>
  <si>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</si>
  <si>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</si>
  <si>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</si>
  <si>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</si>
  <si>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</si>
  <si>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</si>
  <si>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</si>
  <si>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</si>
  <si>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</si>
  <si>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</si>
  <si>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</si>
  <si>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</si>
  <si>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</si>
  <si>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</si>
  <si>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</si>
  <si>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</si>
  <si>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</si>
  <si>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</si>
  <si>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</si>
  <si>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</si>
  <si>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</si>
  <si>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</si>
  <si>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</si>
  <si>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</si>
  <si>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</si>
  <si>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</si>
  <si>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</si>
  <si>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</si>
  <si>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</si>
  <si>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</si>
  <si>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</si>
  <si>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</si>
  <si>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</si>
  <si>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</si>
  <si>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</si>
  <si>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</si>
  <si>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</si>
  <si>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</si>
  <si>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</si>
  <si>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</si>
  <si>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</si>
  <si>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</si>
  <si>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</si>
  <si>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</si>
  <si>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</si>
  <si>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</si>
  <si>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</si>
  <si>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</si>
  <si>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</si>
  <si>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</si>
  <si>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</si>
  <si>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</si>
  <si>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</si>
  <si>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</si>
  <si>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</si>
  <si>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</si>
  <si>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</si>
  <si>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</si>
  <si>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</si>
  <si>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</si>
  <si>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</si>
  <si>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</si>
  <si>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</si>
  <si>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</si>
  <si>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</si>
  <si>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</si>
  <si>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</si>
  <si>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</si>
  <si>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</si>
  <si>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</si>
  <si>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</si>
  <si>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</si>
  <si>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</si>
  <si>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</si>
  <si>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</si>
  <si>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</si>
  <si>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</si>
  <si>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</si>
  <si>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</si>
  <si>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</si>
  <si>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</si>
  <si>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</si>
  <si>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</si>
  <si>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</si>
  <si>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</si>
  <si>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</si>
  <si>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</si>
  <si>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</si>
  <si>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</si>
  <si>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</si>
  <si>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</si>
  <si>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</si>
  <si>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</si>
  <si>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</si>
  <si>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</si>
  <si>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</si>
  <si>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</si>
  <si>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</si>
  <si>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</si>
  <si>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</si>
  <si>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</si>
  <si>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</si>
  <si>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</si>
  <si>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</si>
  <si>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</si>
  <si>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</si>
  <si>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</si>
  <si>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</si>
  <si>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</si>
  <si>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</si>
  <si>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</si>
  <si>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</si>
  <si>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</si>
  <si>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</si>
  <si>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</si>
  <si>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</si>
  <si>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</si>
  <si>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</si>
  <si>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</si>
  <si>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</si>
  <si>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</si>
  <si>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</si>
  <si>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</si>
  <si>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</si>
  <si>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</si>
  <si>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</si>
  <si>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</si>
  <si>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</si>
  <si>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</si>
  <si>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</si>
  <si>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</si>
  <si>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</si>
  <si>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</si>
  <si>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</si>
  <si>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</si>
  <si>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</si>
  <si>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</si>
  <si>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</si>
  <si>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</si>
  <si>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</si>
  <si>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</si>
  <si>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</si>
  <si>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</si>
  <si>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</si>
  <si>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</si>
  <si>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</si>
  <si>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</si>
  <si>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</si>
  <si>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</si>
  <si>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</si>
  <si>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</si>
  <si>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</si>
  <si>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</si>
  <si>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</si>
  <si>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</si>
  <si>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</si>
  <si>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</si>
  <si>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</si>
  <si>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</si>
  <si>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</si>
  <si>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</si>
  <si>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</si>
  <si>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</si>
  <si>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</si>
  <si>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</si>
  <si>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</si>
  <si>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</si>
  <si>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</si>
  <si>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</si>
  <si>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</si>
  <si>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</si>
  <si>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</si>
  <si>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</si>
  <si>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</si>
  <si>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</si>
  <si>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</si>
  <si>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</si>
  <si>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</si>
  <si>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</si>
  <si>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</si>
  <si>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</si>
  <si>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</si>
  <si>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</si>
  <si>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</si>
  <si>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</si>
  <si>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</si>
  <si>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</si>
  <si>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</si>
  <si>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</si>
  <si>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</si>
  <si>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</si>
  <si>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</si>
  <si>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</si>
  <si>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</si>
  <si>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</si>
  <si>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</si>
  <si>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</si>
  <si>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</si>
  <si>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</si>
  <si>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</si>
  <si>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</si>
  <si>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</si>
  <si>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</si>
  <si>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</si>
  <si>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</si>
  <si>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</si>
  <si>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</si>
  <si>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</si>
  <si>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</si>
  <si>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</si>
  <si>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</si>
  <si>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</si>
  <si>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</si>
  <si>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</si>
  <si>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</si>
  <si>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</si>
  <si>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</si>
  <si>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</si>
  <si>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</si>
  <si>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</si>
  <si>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</si>
  <si>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</si>
  <si>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</si>
  <si>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</si>
  <si>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</si>
  <si>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</si>
  <si>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</si>
  <si>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</si>
  <si>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</si>
  <si>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</si>
  <si>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</si>
  <si>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</si>
  <si>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</si>
  <si>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</si>
  <si>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</si>
  <si>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</si>
  <si>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</si>
  <si>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</si>
  <si>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</si>
  <si>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</si>
  <si>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</si>
  <si>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</si>
  <si>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</si>
  <si>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</si>
  <si>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</si>
  <si>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</si>
  <si>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</si>
  <si>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</si>
  <si>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</si>
  <si>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</si>
  <si>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</si>
  <si>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</si>
  <si>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</si>
  <si>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</si>
  <si>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</si>
  <si>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</si>
  <si>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</si>
  <si>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</si>
  <si>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</si>
  <si>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</si>
  <si>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</si>
  <si>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</si>
  <si>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</si>
  <si>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</si>
  <si>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</si>
  <si>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</si>
  <si>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</si>
  <si>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</si>
  <si>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</si>
  <si>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</si>
  <si>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</si>
  <si>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</si>
  <si>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</si>
  <si>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</si>
  <si>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</si>
  <si>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</si>
  <si>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</si>
  <si>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</si>
  <si>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</si>
  <si>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</si>
  <si>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</si>
  <si>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</si>
  <si>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</si>
  <si>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</si>
  <si>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</si>
  <si>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</si>
  <si>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</si>
  <si>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</si>
  <si>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</si>
  <si>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</si>
  <si>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</si>
  <si>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</si>
  <si>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</si>
  <si>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</si>
  <si>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</si>
  <si>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</si>
  <si>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</si>
  <si>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</si>
  <si>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</si>
  <si>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</si>
  <si>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</si>
  <si>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</si>
  <si>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</si>
  <si>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</si>
  <si>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</si>
  <si>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</si>
  <si>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</si>
  <si>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</si>
  <si>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</si>
  <si>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</si>
  <si>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</si>
  <si>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</si>
  <si>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</si>
  <si>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</si>
  <si>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</si>
  <si>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</si>
  <si>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</si>
  <si>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</si>
  <si>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</si>
  <si>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</si>
  <si>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</si>
  <si>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</si>
  <si>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</si>
  <si>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</si>
  <si>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</si>
  <si>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</si>
  <si>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</si>
  <si>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</si>
  <si>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</si>
  <si>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</si>
  <si>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</si>
  <si>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</si>
  <si>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</si>
  <si>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</si>
  <si>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</si>
  <si>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</si>
  <si>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</si>
  <si>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</si>
  <si>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</si>
  <si>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</si>
  <si>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</si>
  <si>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</si>
  <si>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</si>
  <si>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</si>
  <si>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</si>
  <si>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</si>
  <si>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</si>
  <si>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</si>
  <si>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</si>
  <si>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</si>
  <si>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</si>
  <si>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</si>
  <si>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</si>
  <si>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</si>
  <si>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</si>
  <si>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</si>
  <si>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</si>
  <si>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</si>
  <si>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</si>
  <si>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</si>
  <si>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</si>
  <si>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</si>
  <si>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</si>
  <si>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</si>
  <si>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</si>
  <si>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</si>
  <si>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</si>
  <si>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</si>
  <si>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</si>
  <si>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</si>
  <si>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</si>
  <si>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</si>
  <si>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</si>
  <si>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</si>
  <si>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</si>
  <si>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</si>
  <si>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</si>
  <si>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</si>
  <si>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</si>
  <si>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</si>
  <si>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</si>
  <si>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</si>
  <si>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</si>
  <si>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</si>
  <si>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</si>
  <si>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</si>
  <si>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</si>
  <si>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</si>
  <si>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</si>
  <si>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</si>
  <si>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</si>
  <si>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</si>
  <si>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</si>
  <si>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</si>
  <si>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</si>
  <si>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</si>
  <si>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</si>
  <si>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</si>
  <si>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</si>
  <si>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</si>
  <si>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</si>
  <si>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</si>
  <si>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</si>
  <si>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</si>
  <si>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</si>
  <si>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</si>
  <si>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</si>
  <si>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</si>
  <si>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</si>
  <si>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</si>
  <si>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</si>
  <si>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</si>
  <si>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</si>
  <si>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</si>
  <si>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</si>
  <si>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</si>
  <si>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</si>
  <si>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</si>
  <si>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</si>
  <si>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</si>
  <si>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</si>
  <si>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</si>
  <si>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</si>
  <si>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</si>
  <si>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</si>
  <si>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</si>
  <si>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</si>
  <si>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</si>
  <si>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</si>
  <si>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</si>
  <si>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</si>
  <si>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</si>
  <si>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</si>
  <si>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</si>
  <si>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</si>
  <si>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</si>
  <si>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</si>
  <si>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</si>
  <si>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</si>
  <si>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</si>
  <si>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</si>
  <si>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</si>
  <si>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</si>
  <si>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</si>
  <si>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</si>
  <si>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</si>
  <si>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</si>
  <si>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</si>
  <si>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</si>
  <si>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</si>
  <si>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</si>
  <si>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</si>
  <si>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</si>
  <si>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</si>
  <si>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</si>
  <si>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</si>
  <si>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</si>
  <si>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</si>
  <si>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</si>
  <si>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</si>
  <si>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</si>
  <si>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</si>
  <si>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</si>
  <si>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</si>
  <si>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</si>
  <si>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</si>
  <si>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</si>
  <si>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</si>
  <si>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</si>
  <si>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</si>
  <si>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</si>
  <si>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</si>
  <si>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</si>
  <si>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</si>
  <si>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</si>
  <si>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</si>
  <si>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</si>
  <si>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</si>
  <si>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</si>
  <si>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</si>
  <si>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</si>
  <si>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</si>
  <si>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</si>
  <si>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</si>
  <si>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</si>
  <si>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</si>
  <si>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</si>
  <si>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</si>
  <si>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</si>
  <si>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</si>
  <si>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</si>
  <si>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</si>
  <si>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</si>
  <si>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</si>
  <si>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</si>
  <si>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</si>
  <si>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</si>
  <si>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</si>
  <si>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</si>
  <si>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</si>
  <si>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</si>
  <si>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</si>
  <si>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</si>
  <si>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</si>
  <si>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</si>
  <si>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</si>
  <si>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</si>
  <si>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</si>
  <si>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</si>
  <si>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</si>
  <si>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</si>
  <si>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</si>
  <si>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</si>
  <si>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</si>
  <si>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</si>
  <si>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</si>
  <si>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</si>
  <si>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</si>
  <si>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</si>
  <si>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</si>
  <si>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</si>
  <si>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</si>
  <si>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</si>
  <si>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</si>
  <si>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</si>
  <si>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</si>
  <si>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</si>
  <si>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</si>
  <si>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</si>
  <si>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</si>
  <si>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</si>
  <si>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</si>
  <si>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</si>
  <si>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</si>
  <si>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</si>
  <si>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</si>
  <si>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</si>
  <si>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</si>
  <si>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</si>
  <si>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</si>
  <si>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</si>
  <si>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</si>
  <si>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</si>
  <si>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</si>
  <si>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</si>
  <si>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</si>
  <si>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</si>
  <si>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</si>
  <si>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</si>
  <si>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</si>
  <si>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</si>
  <si>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</si>
  <si>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</si>
  <si>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</si>
  <si>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</si>
  <si>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</si>
  <si>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</si>
  <si>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</si>
  <si>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</si>
  <si>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</si>
  <si>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</si>
  <si>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</si>
  <si>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</si>
  <si>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</si>
  <si>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</si>
  <si>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</si>
  <si>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</si>
  <si>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</si>
  <si>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</si>
  <si>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</si>
  <si>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</si>
  <si>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</si>
  <si>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</si>
  <si>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</si>
  <si>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</si>
  <si>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</si>
  <si>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</si>
  <si>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</si>
  <si>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</si>
  <si>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</si>
  <si>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</si>
  <si>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</si>
  <si>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</si>
  <si>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</si>
  <si>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</si>
  <si>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</si>
  <si>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</si>
  <si>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</si>
  <si>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</si>
  <si>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</si>
  <si>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</si>
  <si>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</si>
  <si>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</si>
  <si>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</si>
  <si>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</si>
  <si>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</si>
  <si>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</si>
  <si>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</si>
  <si>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</si>
  <si>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</si>
  <si>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</si>
  <si>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</si>
  <si>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</si>
  <si>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</si>
  <si>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</si>
  <si>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</si>
  <si>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</si>
  <si>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</si>
  <si>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</si>
  <si>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</si>
  <si>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</si>
  <si>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</si>
  <si>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</si>
  <si>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</si>
  <si>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</si>
  <si>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</si>
  <si>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</si>
  <si>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</si>
  <si>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</si>
  <si>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</si>
  <si>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</si>
  <si>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</si>
  <si>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</si>
  <si>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</si>
  <si>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</si>
  <si>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</si>
  <si>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</si>
  <si>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</si>
  <si>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</si>
  <si>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</si>
  <si>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</si>
  <si>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</si>
  <si>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</si>
  <si>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</si>
  <si>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</si>
  <si>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</si>
  <si>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</si>
  <si>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</si>
  <si>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</si>
  <si>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</si>
  <si>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</si>
  <si>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</si>
  <si>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</si>
  <si>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</si>
  <si>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</si>
  <si>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</si>
  <si>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</si>
  <si>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</si>
  <si>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</si>
  <si>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</si>
  <si>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</si>
  <si>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</si>
  <si>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</si>
  <si>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</si>
  <si>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</si>
  <si>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</si>
  <si>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</si>
  <si>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</si>
  <si>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</si>
  <si>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</si>
  <si>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</si>
  <si>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</si>
  <si>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</si>
  <si>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</si>
  <si>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</si>
  <si>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</si>
  <si>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</si>
  <si>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</si>
  <si>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</si>
  <si>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</si>
  <si>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</si>
  <si>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</si>
  <si>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</si>
  <si>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</si>
  <si>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</si>
  <si>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</si>
  <si>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</si>
  <si>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</si>
  <si>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</si>
  <si>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</si>
  <si>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</si>
  <si>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</si>
  <si>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</si>
  <si>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</si>
  <si>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</si>
  <si>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</si>
  <si>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</si>
  <si>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</si>
  <si>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</si>
  <si>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</si>
  <si>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</si>
  <si>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</si>
  <si>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</si>
  <si>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</si>
  <si>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</si>
  <si>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</si>
  <si>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</si>
  <si>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</si>
  <si>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</si>
  <si>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</si>
  <si>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</si>
  <si>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</si>
  <si>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</si>
  <si>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</si>
  <si>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</si>
  <si>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</si>
  <si>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</si>
  <si>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</si>
  <si>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</si>
  <si>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</si>
  <si>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</si>
  <si>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</si>
  <si>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</si>
  <si>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</si>
  <si>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</si>
  <si>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</si>
  <si>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</si>
  <si>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</si>
  <si>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</si>
  <si>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</si>
  <si>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</si>
  <si>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</si>
  <si>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</si>
  <si>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</si>
  <si>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</si>
  <si>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</si>
  <si>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</si>
  <si>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</si>
  <si>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</si>
  <si>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</si>
  <si>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</si>
  <si>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</si>
  <si>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</si>
  <si>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</si>
  <si>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</si>
  <si>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</si>
  <si>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</si>
  <si>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</si>
  <si>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</si>
  <si>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</si>
  <si>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</si>
  <si>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</si>
  <si>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</si>
  <si>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</si>
  <si>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</si>
  <si>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</si>
  <si>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</si>
  <si>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</si>
  <si>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</si>
  <si>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</si>
  <si>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</si>
  <si>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</si>
  <si>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</si>
  <si>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</si>
  <si>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</si>
  <si>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</si>
  <si>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</si>
  <si>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</si>
  <si>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</si>
  <si>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</si>
  <si>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</si>
  <si>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</si>
  <si>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</si>
  <si>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</si>
  <si>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</si>
  <si>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</si>
  <si>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</si>
  <si>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</si>
  <si>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</si>
  <si>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</si>
  <si>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</si>
  <si>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</si>
  <si>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</si>
  <si>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</si>
  <si>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</si>
  <si>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</si>
  <si>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</si>
  <si>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</si>
  <si>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</si>
  <si>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</si>
  <si>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</si>
  <si>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</si>
  <si>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</si>
  <si>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</si>
  <si>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</si>
  <si>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</si>
  <si>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</si>
  <si>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</si>
  <si>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</si>
  <si>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</si>
  <si>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</si>
  <si>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</si>
  <si>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</si>
  <si>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</si>
  <si>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</si>
  <si>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</si>
  <si>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</si>
  <si>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</si>
  <si>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</si>
  <si>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</si>
  <si>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</si>
  <si>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</si>
  <si>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</si>
  <si>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</si>
  <si>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</si>
  <si>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</si>
  <si>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</si>
  <si>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</si>
  <si>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</si>
  <si>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</si>
  <si>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</si>
  <si>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</si>
  <si>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</si>
  <si>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</si>
  <si>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</si>
  <si>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</si>
  <si>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</si>
  <si>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</si>
  <si>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</si>
  <si>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</si>
  <si>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</si>
  <si>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</si>
  <si>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</si>
  <si>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</si>
  <si>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</si>
  <si>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</si>
  <si>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</si>
  <si>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</si>
  <si>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</si>
  <si>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</si>
  <si>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</si>
  <si>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</si>
  <si>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</si>
  <si>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</si>
  <si>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</si>
  <si>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</si>
  <si>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</si>
  <si>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</si>
  <si>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</si>
  <si>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</si>
  <si>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</si>
  <si>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</si>
  <si>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</si>
  <si>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</si>
  <si>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</si>
  <si>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</si>
  <si>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</si>
  <si>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</si>
  <si>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</si>
  <si>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</si>
  <si>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</si>
  <si>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</si>
  <si>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</si>
  <si>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</si>
  <si>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</si>
  <si>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</si>
  <si>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</si>
  <si>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</si>
  <si>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</si>
  <si>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</si>
  <si>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</si>
  <si>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</si>
  <si>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</si>
  <si>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</si>
  <si>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</si>
  <si>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</si>
  <si>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</si>
  <si>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</si>
  <si>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</si>
  <si>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</si>
  <si>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</si>
  <si>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</si>
  <si>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</si>
  <si>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</si>
  <si>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</si>
  <si>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</si>
  <si>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</si>
  <si>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</si>
  <si>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</si>
  <si>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</si>
  <si>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</si>
  <si>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</si>
  <si>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</si>
  <si>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</si>
  <si>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</si>
  <si>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</si>
  <si>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</si>
  <si>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</si>
  <si>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</si>
  <si>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</si>
  <si>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</si>
  <si>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</si>
  <si>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</si>
  <si>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</si>
  <si>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</si>
  <si>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</si>
  <si>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</si>
  <si>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</si>
  <si>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</si>
  <si>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</si>
  <si>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</si>
  <si>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</si>
  <si>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</si>
  <si>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</si>
  <si>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</si>
  <si>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</si>
  <si>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</si>
  <si>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</si>
  <si>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</si>
  <si>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</si>
  <si>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</si>
  <si>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</si>
  <si>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</si>
  <si>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</si>
  <si>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</si>
  <si>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</si>
  <si>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</si>
  <si>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</si>
  <si>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</si>
  <si>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</si>
  <si>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</si>
  <si>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</si>
  <si>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</si>
  <si>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</si>
  <si>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</si>
  <si>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</si>
  <si>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</si>
  <si>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</si>
  <si>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</si>
  <si>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</si>
  <si>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</si>
  <si>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</si>
  <si>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</si>
  <si>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</si>
  <si>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</si>
  <si>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</si>
  <si>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</si>
  <si>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</si>
  <si>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</si>
  <si>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</si>
  <si>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</si>
  <si>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</si>
  <si>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</si>
  <si>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</si>
  <si>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</si>
  <si>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</si>
  <si>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</si>
  <si>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</si>
  <si>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</si>
  <si>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</si>
  <si>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</si>
  <si>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</si>
  <si>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</si>
  <si>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</si>
  <si>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</si>
  <si>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</si>
  <si>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</si>
  <si>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</si>
  <si>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</si>
  <si>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</si>
  <si>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</si>
  <si>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</si>
  <si>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</si>
  <si>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</si>
  <si>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</si>
  <si>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</si>
  <si>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</si>
  <si>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</si>
  <si>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</si>
  <si>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</si>
  <si>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</si>
  <si>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</si>
  <si>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</si>
  <si>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</si>
  <si>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</si>
  <si>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</si>
  <si>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</si>
  <si>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</si>
  <si>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</si>
  <si>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</si>
  <si>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</si>
  <si>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</si>
  <si>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</si>
  <si>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</si>
  <si>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</si>
  <si>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</si>
  <si>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</si>
  <si>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</si>
  <si>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</si>
  <si>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</si>
  <si>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</si>
  <si>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</si>
  <si>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</si>
  <si>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</si>
  <si>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</si>
  <si>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</si>
  <si>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</si>
  <si>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</si>
  <si>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</si>
  <si>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</si>
  <si>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</si>
  <si>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</si>
  <si>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</si>
  <si>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</si>
  <si>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</si>
  <si>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</si>
  <si>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</si>
  <si>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</si>
  <si>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</si>
  <si>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</si>
  <si>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</si>
  <si>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</si>
  <si>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</si>
  <si>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</si>
  <si>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</si>
  <si>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</si>
  <si>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</si>
  <si>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</si>
  <si>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</si>
  <si>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</si>
  <si>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</si>
  <si>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</si>
  <si>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</si>
  <si>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</si>
  <si>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</si>
  <si>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</si>
  <si>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</si>
  <si>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</si>
  <si>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</si>
  <si>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</si>
  <si>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</si>
  <si>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</si>
  <si>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</si>
  <si>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</si>
  <si>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</si>
  <si>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</si>
  <si>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</si>
  <si>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</si>
  <si>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</si>
  <si>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</si>
  <si>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</si>
  <si>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</si>
  <si>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</si>
  <si>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</si>
  <si>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</si>
  <si>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</si>
  <si>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</si>
  <si>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</si>
  <si>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</si>
  <si>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</si>
  <si>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</si>
  <si>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</si>
  <si>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</si>
  <si>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</si>
  <si>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</si>
  <si>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</si>
  <si>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</si>
  <si>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</si>
  <si>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</si>
  <si>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</si>
  <si>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</si>
  <si>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</si>
  <si>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</si>
  <si>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</si>
  <si>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</si>
  <si>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</si>
  <si>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</si>
  <si>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</si>
  <si>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</si>
  <si>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</si>
  <si>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</si>
  <si>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</si>
  <si>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</si>
  <si>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</si>
  <si>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</si>
  <si>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</si>
  <si>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</si>
  <si>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</si>
  <si>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</si>
  <si>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</si>
  <si>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</si>
  <si>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</si>
  <si>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</si>
  <si>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</si>
  <si>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</si>
  <si>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</si>
  <si>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</si>
  <si>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</si>
  <si>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</si>
  <si>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</si>
  <si>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</si>
  <si>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</si>
  <si>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</si>
  <si>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</si>
  <si>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</si>
  <si>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</si>
  <si>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</si>
  <si>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</si>
  <si>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</si>
  <si>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</si>
  <si>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</si>
  <si>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</si>
  <si>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</si>
  <si>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</si>
  <si>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</si>
  <si>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</si>
  <si>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</si>
  <si>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</si>
  <si>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</si>
  <si>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</si>
  <si>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</si>
  <si>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</si>
  <si>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</si>
  <si>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</si>
  <si>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</si>
  <si>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</si>
  <si>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</si>
  <si>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</si>
  <si>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</si>
  <si>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</si>
  <si>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</si>
  <si>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</si>
  <si>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</si>
  <si>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</si>
  <si>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</si>
  <si>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</si>
  <si>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</si>
  <si>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</si>
  <si>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</si>
  <si>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</si>
  <si>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</si>
  <si>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</si>
  <si>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</si>
  <si>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</si>
  <si>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</si>
  <si>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</si>
  <si>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</si>
  <si>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</si>
  <si>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</si>
  <si>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</si>
  <si>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</si>
  <si>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</si>
  <si>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</si>
  <si>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</si>
  <si>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</si>
  <si>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</si>
  <si>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</si>
  <si>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</si>
  <si>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</si>
  <si>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</si>
  <si>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</si>
  <si>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</si>
  <si>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</si>
  <si>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</si>
  <si>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</si>
  <si>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</si>
  <si>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</si>
  <si>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</si>
  <si>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</si>
  <si>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</si>
  <si>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</si>
  <si>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</si>
  <si>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</si>
  <si>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</si>
  <si>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</si>
  <si>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</si>
  <si>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</si>
  <si>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</si>
  <si>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</si>
  <si>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</si>
  <si>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</si>
  <si>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</si>
  <si>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</si>
  <si>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</si>
  <si>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</si>
  <si>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</si>
  <si>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</si>
  <si>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</si>
  <si>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</si>
  <si>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</si>
  <si>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</si>
  <si>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</si>
  <si>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</si>
  <si>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</si>
  <si>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</si>
  <si>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</si>
  <si>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</si>
  <si>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</si>
  <si>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</si>
  <si>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</si>
  <si>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</si>
  <si>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</si>
  <si>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</si>
  <si>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</si>
  <si>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</si>
  <si>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</si>
  <si>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</si>
  <si>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</si>
  <si>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</si>
  <si>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</si>
  <si>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</si>
  <si>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</si>
  <si>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</si>
  <si>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</si>
  <si>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</si>
  <si>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</si>
  <si>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</si>
  <si>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</si>
  <si>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</si>
  <si>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</si>
  <si>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</si>
  <si>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</si>
  <si>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</si>
  <si>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</si>
  <si>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</si>
  <si>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</si>
  <si>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</si>
  <si>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</si>
  <si>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</si>
  <si>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</si>
  <si>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</si>
  <si>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</si>
  <si>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</si>
  <si>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</si>
  <si>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</si>
  <si>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</si>
  <si>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</si>
  <si>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</si>
  <si>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</si>
  <si>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</si>
  <si>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</si>
  <si>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</si>
  <si>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</si>
  <si>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</si>
  <si>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</si>
  <si>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</si>
  <si>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</si>
  <si>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</si>
  <si>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</si>
  <si>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</si>
  <si>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</si>
  <si>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</si>
  <si>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</si>
  <si>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</si>
  <si>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</si>
  <si>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</si>
  <si>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</si>
  <si>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</si>
  <si>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</si>
  <si>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</si>
  <si>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</si>
  <si>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</si>
  <si>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</si>
  <si>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</si>
  <si>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</si>
  <si>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</si>
  <si>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</si>
  <si>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</si>
  <si>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</si>
  <si>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</si>
  <si>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</si>
  <si>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</si>
  <si>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</si>
  <si>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</si>
  <si>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</si>
  <si>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</si>
  <si>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</si>
  <si>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</si>
  <si>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</si>
  <si>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</si>
  <si>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</si>
  <si>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</si>
  <si>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</si>
  <si>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</si>
  <si>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</si>
  <si>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</si>
  <si>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</si>
  <si>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</si>
  <si>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</si>
  <si>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</si>
  <si>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</si>
  <si>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</si>
  <si>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</si>
  <si>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</si>
  <si>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</si>
  <si>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</si>
  <si>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</si>
  <si>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</si>
  <si>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</si>
  <si>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</si>
  <si>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</si>
  <si>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</si>
  <si>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</si>
  <si>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</si>
  <si>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</si>
  <si>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</si>
  <si>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</si>
  <si>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</si>
  <si>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</si>
  <si>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</si>
  <si>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</si>
  <si>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</si>
  <si>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</si>
  <si>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</si>
  <si>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</si>
  <si>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</si>
  <si>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</si>
  <si>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</si>
  <si>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</si>
  <si>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</si>
  <si>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</si>
  <si>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</si>
  <si>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</si>
  <si>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</si>
  <si>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</si>
  <si>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</si>
  <si>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</si>
  <si>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</si>
  <si>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</si>
  <si>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</si>
  <si>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</si>
  <si>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</si>
  <si>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</si>
  <si>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</si>
  <si>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</si>
  <si>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</si>
  <si>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</si>
  <si>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</si>
  <si>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</si>
  <si>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</si>
  <si>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</si>
  <si>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</si>
  <si>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</si>
  <si>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</si>
  <si>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</si>
  <si>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</si>
  <si>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</si>
  <si>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</si>
  <si>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</si>
  <si>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</si>
  <si>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</si>
  <si>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</si>
  <si>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</si>
  <si>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</si>
  <si>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</si>
  <si>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</si>
  <si>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</si>
  <si>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</si>
  <si>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</si>
  <si>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</si>
  <si>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</si>
  <si>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</si>
  <si>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</si>
  <si>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</si>
  <si>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</si>
  <si>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</si>
  <si>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</si>
  <si>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</si>
  <si>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</si>
  <si>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</si>
  <si>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</si>
  <si>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</si>
  <si>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</si>
  <si>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</si>
  <si>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</si>
  <si>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</si>
  <si>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</si>
  <si>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</si>
  <si>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</si>
  <si>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</si>
  <si>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</si>
  <si>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</si>
  <si>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</si>
  <si>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</si>
  <si>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</si>
  <si>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</si>
  <si>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</si>
  <si>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</si>
  <si>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</si>
  <si>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</si>
  <si>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</si>
  <si>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</si>
  <si>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</si>
  <si>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</si>
  <si>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</si>
  <si>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</si>
  <si>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</si>
  <si>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</si>
  <si>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</si>
  <si>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</si>
  <si>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</si>
  <si>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</si>
  <si>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</si>
  <si>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</si>
  <si>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</si>
  <si>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</si>
  <si>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</si>
  <si>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</si>
  <si>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</si>
  <si>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</si>
  <si>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</si>
  <si>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</si>
  <si>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</si>
  <si>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</si>
  <si>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</si>
  <si>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</si>
  <si>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</si>
  <si>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</si>
  <si>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</si>
  <si>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</si>
  <si>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</si>
  <si>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</si>
  <si>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</si>
  <si>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</si>
  <si>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</si>
  <si>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</si>
  <si>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</si>
  <si>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</si>
  <si>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</si>
  <si>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</si>
  <si>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</si>
  <si>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</si>
  <si>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</si>
  <si>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</si>
  <si>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</si>
  <si>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</si>
  <si>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</si>
  <si>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</si>
  <si>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</si>
  <si>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</si>
  <si>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</si>
  <si>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</si>
  <si>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</si>
  <si>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</si>
  <si>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</si>
  <si>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</si>
  <si>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</si>
  <si>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</si>
  <si>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</si>
  <si>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</si>
  <si>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</si>
  <si>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</si>
  <si>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</si>
  <si>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</si>
  <si>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</si>
  <si>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</si>
  <si>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</si>
  <si>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</si>
  <si>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</si>
  <si>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</si>
  <si>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</si>
  <si>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</si>
  <si>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</si>
  <si>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</si>
  <si>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</si>
  <si>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</si>
  <si>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</si>
  <si>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</si>
  <si>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</si>
  <si>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</si>
  <si>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</si>
  <si>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</si>
  <si>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</si>
  <si>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</si>
  <si>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</si>
  <si>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</si>
  <si>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</si>
  <si>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</si>
  <si>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</si>
  <si>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</si>
  <si>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</si>
  <si>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</si>
  <si>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</si>
  <si>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</si>
  <si>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</si>
  <si>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</si>
  <si>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</si>
  <si>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</si>
  <si>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</si>
  <si>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</si>
  <si>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</si>
  <si>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</si>
  <si>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</si>
  <si>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</si>
  <si>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</si>
  <si>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</si>
  <si>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</si>
  <si>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</si>
  <si>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</si>
  <si>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</si>
  <si>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</si>
  <si>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</si>
  <si>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</si>
  <si>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</si>
  <si>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</si>
  <si>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</si>
  <si>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</si>
  <si>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</si>
  <si>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</si>
  <si>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</si>
  <si>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</si>
  <si>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</si>
  <si>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</si>
  <si>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</si>
  <si>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</si>
  <si>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</si>
  <si>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</si>
  <si>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</si>
  <si>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</si>
  <si>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</si>
  <si>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</si>
  <si>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</si>
  <si>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</si>
  <si>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</si>
  <si>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</si>
  <si>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</si>
  <si>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</si>
  <si>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</si>
  <si>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</si>
  <si>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</si>
  <si>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</si>
  <si>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</si>
  <si>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</si>
  <si>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</si>
  <si>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</si>
  <si>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</si>
  <si>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</si>
  <si>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</si>
  <si>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</si>
  <si>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</si>
  <si>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</si>
  <si>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</si>
  <si>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</si>
  <si>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</si>
  <si>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</si>
  <si>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</si>
  <si>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</si>
  <si>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</si>
  <si>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</si>
  <si>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</si>
  <si>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</si>
  <si>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</si>
  <si>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</si>
  <si>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</si>
  <si>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</si>
  <si>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</si>
  <si>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</si>
  <si>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</si>
  <si>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</si>
  <si>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</si>
  <si>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</si>
  <si>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</si>
  <si>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</si>
  <si>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</si>
  <si>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</si>
  <si>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</si>
  <si>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</si>
  <si>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</si>
  <si>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</si>
  <si>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</si>
  <si>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</si>
  <si>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</si>
  <si>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</si>
  <si>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</si>
  <si>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</si>
  <si>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</si>
  <si>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</si>
  <si>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</si>
  <si>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</si>
  <si>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</si>
  <si>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</si>
  <si>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</si>
  <si>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</si>
  <si>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</si>
  <si>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</si>
  <si>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</si>
  <si>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</si>
  <si>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</si>
  <si>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</si>
  <si>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</si>
  <si>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</si>
  <si>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</si>
  <si>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</si>
  <si>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</si>
  <si>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</si>
  <si>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</si>
  <si>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</si>
  <si>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</si>
  <si>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</si>
  <si>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</si>
  <si>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</si>
  <si>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</si>
  <si>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</si>
  <si>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</si>
  <si>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</si>
  <si>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</si>
  <si>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</si>
  <si>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</si>
  <si>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</si>
  <si>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</si>
  <si>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</si>
  <si>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</si>
  <si>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</si>
  <si>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</si>
  <si>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</si>
  <si>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</si>
  <si>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</si>
  <si>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</si>
  <si>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</si>
  <si>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</si>
  <si>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</si>
  <si>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</si>
  <si>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</si>
  <si>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</si>
  <si>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</si>
  <si>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</si>
  <si>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</si>
  <si>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</si>
  <si>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</si>
  <si>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</si>
  <si>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</si>
  <si>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</si>
  <si>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</si>
  <si>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</si>
  <si>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</si>
  <si>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</si>
  <si>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</si>
  <si>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</si>
  <si>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</si>
  <si>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</si>
  <si>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</si>
  <si>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</si>
  <si>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</si>
  <si>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</si>
  <si>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</si>
  <si>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</si>
  <si>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</si>
  <si>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</si>
  <si>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</si>
  <si>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</si>
  <si>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</si>
  <si>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</si>
  <si>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</si>
  <si>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</si>
  <si>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</si>
  <si>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</si>
  <si>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</si>
  <si>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</si>
  <si>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</si>
  <si>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</si>
  <si>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</si>
  <si>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</si>
  <si>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</si>
  <si>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</si>
  <si>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</si>
  <si>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</si>
  <si>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</si>
  <si>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</si>
  <si>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</si>
  <si>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</si>
  <si>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</si>
  <si>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</si>
  <si>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</si>
  <si>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</si>
  <si>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</si>
  <si>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</si>
  <si>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</si>
  <si>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</si>
  <si>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</si>
  <si>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</si>
  <si>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</si>
  <si>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</si>
  <si>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</si>
  <si>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</si>
  <si>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</si>
  <si>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</si>
  <si>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</si>
  <si>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</si>
  <si>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</si>
  <si>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</si>
  <si>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</si>
  <si>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</si>
  <si>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</si>
  <si>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</si>
  <si>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</si>
  <si>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</si>
  <si>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</si>
  <si>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</si>
  <si>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</si>
  <si>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</si>
  <si>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</si>
  <si>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</si>
  <si>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</si>
  <si>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</si>
  <si>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</si>
  <si>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</si>
  <si>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</si>
  <si>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</si>
  <si>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</si>
  <si>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</si>
  <si>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</si>
  <si>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</si>
  <si>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</si>
  <si>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</si>
  <si>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</si>
  <si>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</si>
  <si>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</si>
  <si>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</si>
  <si>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</si>
  <si>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</si>
  <si>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</si>
  <si>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</si>
  <si>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</si>
  <si>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</si>
  <si>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</si>
  <si>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</si>
  <si>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</si>
  <si>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</si>
  <si>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</si>
  <si>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</si>
  <si>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</si>
  <si>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</si>
  <si>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</si>
  <si>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</si>
  <si>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</si>
  <si>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</si>
  <si>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</si>
  <si>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</si>
  <si>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</si>
  <si>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</si>
  <si>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</si>
  <si>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</si>
  <si>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</si>
  <si>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</si>
  <si>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</si>
  <si>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</si>
  <si>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</si>
  <si>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</si>
  <si>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</si>
  <si>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</si>
  <si>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</si>
  <si>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</si>
  <si>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</si>
  <si>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</si>
  <si>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</si>
  <si>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</si>
  <si>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</si>
  <si>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</si>
  <si>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</si>
  <si>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</si>
  <si>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</si>
  <si>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</si>
  <si>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</si>
  <si>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</si>
  <si>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</si>
  <si>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</si>
  <si>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</si>
  <si>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</si>
  <si>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</si>
  <si>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</si>
  <si>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</si>
  <si>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</si>
  <si>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</si>
  <si>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</si>
  <si>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</si>
  <si>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</si>
  <si>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</si>
  <si>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</si>
  <si>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</si>
  <si>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</si>
  <si>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</si>
  <si>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</si>
  <si>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</si>
  <si>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</si>
  <si>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</si>
  <si>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</si>
  <si>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</si>
  <si>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</si>
  <si>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</si>
  <si>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</si>
  <si>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</si>
  <si>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</si>
  <si>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</si>
  <si>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</si>
  <si>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</si>
  <si>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</si>
  <si>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</si>
  <si>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</si>
  <si>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</si>
  <si>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</si>
  <si>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</si>
  <si>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</si>
  <si>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</si>
  <si>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</si>
  <si>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</si>
  <si>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</si>
  <si>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</si>
  <si>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</si>
  <si>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</si>
  <si>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</si>
  <si>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</si>
  <si>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</si>
  <si>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</si>
  <si>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</si>
  <si>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</si>
  <si>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</si>
  <si>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</si>
  <si>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</si>
  <si>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</si>
  <si>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</si>
  <si>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</si>
  <si>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</si>
  <si>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</si>
  <si>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</si>
  <si>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</si>
  <si>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</si>
  <si>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</si>
  <si>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</si>
  <si>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</si>
  <si>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</si>
  <si>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</si>
  <si>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</si>
  <si>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</si>
  <si>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</si>
  <si>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</si>
  <si>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</si>
  <si>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</si>
  <si>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</si>
  <si>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</si>
  <si>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</si>
  <si>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</si>
  <si>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</si>
  <si>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</si>
  <si>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</si>
  <si>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</si>
  <si>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</si>
  <si>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</si>
  <si>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</si>
  <si>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</si>
  <si>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</si>
  <si>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</si>
  <si>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</si>
  <si>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</si>
  <si>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</si>
  <si>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</si>
  <si>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</si>
  <si>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</si>
  <si>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</si>
  <si>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</si>
  <si>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</si>
  <si>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</si>
  <si>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</si>
  <si>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</si>
  <si>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</si>
  <si>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</si>
  <si>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</si>
  <si>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</si>
  <si>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</si>
  <si>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</si>
  <si>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</si>
  <si>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</si>
  <si>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</si>
  <si>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</si>
  <si>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</si>
  <si>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</si>
  <si>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</si>
  <si>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</si>
  <si>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</si>
  <si>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</si>
  <si>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</si>
  <si>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</si>
  <si>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</si>
  <si>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</si>
  <si>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</si>
  <si>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</si>
  <si>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</si>
  <si>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</si>
  <si>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</si>
  <si>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</si>
  <si>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</si>
  <si>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</si>
  <si>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</si>
  <si>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</si>
  <si>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</si>
  <si>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</si>
  <si>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</si>
  <si>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</si>
  <si>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</si>
  <si>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</si>
  <si>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</si>
  <si>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</si>
  <si>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</si>
  <si>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</si>
  <si>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</si>
  <si>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</si>
  <si>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</si>
  <si>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</si>
  <si>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</si>
  <si>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</si>
  <si>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</si>
  <si>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</si>
  <si>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</si>
  <si>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</si>
  <si>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</si>
  <si>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</si>
  <si>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</si>
  <si>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</si>
  <si>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</si>
  <si>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</si>
  <si>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</si>
  <si>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</si>
  <si>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</si>
  <si>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</si>
  <si>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</si>
  <si>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</si>
  <si>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</si>
  <si>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</si>
  <si>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</si>
  <si>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</si>
  <si>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</si>
  <si>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</si>
  <si>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</si>
  <si>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</si>
  <si>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</si>
  <si>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</si>
  <si>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</si>
  <si>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</si>
  <si>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</si>
  <si>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</si>
  <si>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</si>
  <si>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</si>
  <si>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</si>
  <si>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</si>
  <si>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</si>
  <si>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</si>
  <si>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</si>
  <si>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</si>
  <si>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</si>
  <si>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</si>
  <si>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</si>
  <si>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</si>
  <si>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</si>
  <si>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</si>
  <si>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</si>
  <si>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</si>
  <si>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</si>
  <si>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</si>
  <si>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</si>
  <si>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</si>
  <si>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</si>
  <si>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</si>
  <si>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</si>
  <si>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</si>
  <si>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</si>
  <si>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</si>
  <si>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</si>
  <si>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</si>
  <si>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</si>
  <si>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</si>
  <si>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</si>
  <si>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</si>
  <si>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</si>
  <si>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</si>
  <si>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</si>
  <si>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</si>
  <si>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</si>
  <si>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</si>
  <si>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</si>
  <si>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</si>
  <si>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</si>
  <si>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</si>
  <si>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</si>
  <si>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</si>
  <si>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</si>
  <si>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</si>
  <si>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</si>
  <si>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</si>
  <si>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</si>
  <si>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</si>
  <si>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</si>
  <si>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</si>
  <si>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</si>
  <si>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</si>
  <si>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</si>
  <si>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</si>
  <si>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</si>
  <si>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</si>
  <si>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</si>
  <si>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</si>
  <si>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</si>
  <si>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</si>
  <si>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</si>
  <si>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</si>
  <si>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</si>
  <si>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</si>
  <si>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</si>
  <si>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</si>
  <si>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</si>
  <si>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</si>
  <si>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</si>
  <si>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</si>
  <si>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</si>
  <si>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</si>
  <si>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</si>
  <si>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</si>
  <si>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</si>
  <si>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</si>
  <si>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</si>
  <si>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</si>
  <si>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</si>
  <si>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</si>
  <si>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</si>
  <si>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</si>
  <si>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</si>
  <si>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</si>
  <si>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</si>
  <si>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</si>
  <si>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</si>
  <si>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</si>
  <si>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</si>
  <si>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</si>
  <si>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</si>
  <si>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</si>
  <si>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</si>
  <si>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</si>
  <si>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</si>
  <si>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</si>
  <si>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</si>
  <si>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</si>
  <si>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</si>
  <si>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</si>
  <si>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</si>
  <si>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</si>
  <si>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</si>
  <si>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</si>
  <si>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</si>
  <si>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</si>
  <si>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</si>
  <si>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</si>
  <si>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</si>
  <si>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</si>
  <si>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</si>
  <si>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</si>
  <si>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</si>
  <si>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</si>
  <si>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</si>
  <si>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</si>
  <si>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</si>
  <si>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</si>
  <si>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</si>
  <si>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</si>
  <si>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</si>
  <si>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</si>
  <si>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</si>
  <si>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</si>
  <si>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</si>
  <si>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</si>
  <si>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</si>
  <si>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</si>
  <si>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</si>
  <si>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</si>
  <si>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</si>
  <si>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</si>
  <si>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</si>
  <si>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</si>
  <si>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</si>
  <si>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</si>
  <si>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</si>
  <si>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</si>
  <si>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</si>
  <si>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</si>
  <si>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</si>
  <si>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</si>
  <si>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</si>
  <si>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</si>
  <si>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</si>
  <si>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</si>
  <si>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</si>
  <si>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</si>
  <si>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</si>
  <si>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</si>
  <si>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</si>
  <si>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</si>
  <si>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</si>
  <si>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</si>
  <si>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</si>
  <si>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</si>
  <si>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</si>
  <si>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</si>
  <si>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</si>
  <si>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</si>
  <si>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</si>
  <si>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</si>
  <si>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</si>
  <si>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</si>
  <si>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</si>
  <si>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</si>
  <si>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</si>
  <si>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</si>
  <si>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</si>
  <si>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</si>
  <si>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</si>
  <si>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</si>
  <si>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</si>
  <si>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</si>
  <si>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</si>
  <si>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</si>
  <si>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</si>
  <si>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</si>
  <si>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</si>
  <si>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</si>
  <si>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</si>
  <si>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</si>
  <si>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</si>
  <si>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</si>
  <si>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</si>
  <si>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</si>
  <si>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</si>
  <si>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</si>
  <si>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</si>
  <si>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</si>
  <si>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</si>
  <si>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</si>
  <si>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</si>
  <si>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</si>
  <si>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</si>
  <si>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</si>
  <si>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</si>
  <si>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</si>
  <si>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</si>
  <si>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</si>
  <si>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</si>
  <si>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</si>
  <si>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</si>
  <si>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</si>
  <si>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</si>
  <si>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</si>
  <si>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</si>
  <si>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</si>
  <si>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</si>
  <si>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</si>
  <si>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</si>
  <si>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</si>
  <si>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</si>
  <si>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</si>
  <si>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</si>
  <si>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</si>
  <si>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</si>
  <si>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</si>
  <si>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</si>
  <si>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</si>
  <si>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</si>
  <si>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</si>
  <si>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</si>
  <si>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</si>
  <si>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</si>
  <si>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</si>
  <si>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</si>
  <si>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</si>
  <si>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</si>
  <si>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</si>
  <si>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</si>
  <si>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</si>
  <si>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</si>
  <si>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</si>
  <si>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</si>
  <si>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</si>
  <si>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</si>
  <si>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</si>
  <si>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</si>
  <si>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</si>
  <si>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</si>
  <si>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</si>
  <si>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</si>
  <si>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</si>
  <si>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</si>
  <si>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</si>
  <si>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</si>
  <si>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</si>
  <si>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</si>
  <si>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</si>
  <si>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</si>
  <si>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</si>
  <si>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</si>
  <si>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</si>
  <si>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</si>
  <si>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</si>
  <si>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</si>
  <si>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</si>
  <si>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</si>
  <si>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</si>
  <si>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</si>
  <si>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</si>
  <si>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</si>
  <si>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</si>
  <si>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</si>
  <si>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</si>
  <si>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</si>
  <si>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</si>
  <si>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</si>
  <si>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</si>
  <si>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</si>
  <si>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</si>
  <si>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</si>
  <si>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</si>
  <si>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</si>
  <si>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</si>
  <si>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</si>
  <si>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</si>
  <si>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</si>
  <si>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</si>
  <si>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</si>
  <si>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</si>
  <si>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</si>
  <si>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</si>
  <si>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</si>
  <si>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</si>
  <si>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</si>
  <si>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</si>
  <si>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</si>
  <si>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</si>
  <si>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</si>
  <si>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</si>
  <si>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</si>
  <si>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</si>
  <si>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</si>
  <si>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</si>
  <si>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</si>
  <si>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</si>
  <si>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</si>
  <si>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</si>
  <si>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</si>
  <si>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</si>
  <si>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</si>
  <si>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</si>
  <si>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</si>
  <si>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</si>
  <si>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</si>
  <si>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</si>
  <si>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</si>
  <si>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</si>
  <si>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</si>
  <si>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</si>
  <si>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</si>
  <si>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</si>
  <si>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</si>
  <si>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</si>
  <si>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</si>
  <si>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</si>
  <si>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</si>
  <si>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</si>
  <si>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</si>
  <si>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</si>
  <si>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</si>
  <si>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</si>
  <si>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</si>
  <si>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</si>
  <si>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</si>
  <si>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</si>
  <si>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</si>
  <si>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</si>
  <si>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</si>
  <si>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</si>
  <si>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</si>
  <si>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</si>
  <si>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</si>
  <si>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</si>
  <si>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</si>
  <si>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</si>
  <si>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</si>
  <si>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</si>
  <si>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</si>
  <si>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</si>
  <si>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</si>
  <si>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</si>
  <si>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</si>
  <si>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</si>
  <si>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</si>
  <si>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</si>
  <si>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</si>
  <si>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</si>
  <si>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</si>
  <si>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</si>
  <si>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</si>
  <si>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</si>
  <si>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</si>
  <si>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</si>
  <si>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</si>
  <si>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</si>
  <si>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</si>
  <si>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</si>
  <si>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</si>
  <si>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</si>
  <si>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</si>
  <si>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</si>
  <si>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</si>
  <si>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</si>
  <si>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</si>
  <si>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</si>
  <si>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</si>
  <si>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</si>
  <si>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</si>
  <si>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</si>
  <si>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</si>
  <si>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</si>
  <si>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</si>
  <si>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</si>
  <si>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</si>
  <si>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</si>
  <si>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</si>
  <si>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</si>
  <si>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</si>
  <si>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</si>
  <si>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</si>
  <si>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</si>
  <si>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</si>
  <si>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</si>
  <si>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</si>
  <si>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</si>
  <si>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</si>
  <si>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</si>
  <si>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</si>
  <si>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</si>
  <si>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</si>
  <si>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</si>
  <si>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</si>
  <si>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</si>
  <si>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</si>
  <si>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</si>
  <si>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</si>
  <si>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</si>
  <si>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</si>
  <si>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</si>
  <si>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</si>
  <si>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</si>
  <si>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</si>
  <si>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</si>
  <si>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</si>
  <si>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</si>
  <si>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</si>
  <si>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</si>
  <si>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</si>
  <si>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</si>
  <si>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</si>
  <si>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</si>
  <si>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</si>
  <si>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</si>
  <si>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</si>
  <si>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</si>
  <si>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</si>
  <si>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</si>
  <si>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</si>
  <si>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</si>
  <si>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</si>
  <si>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</si>
  <si>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</si>
  <si>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</si>
  <si>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</si>
  <si>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</si>
  <si>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</si>
  <si>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</si>
  <si>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</si>
  <si>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</si>
  <si>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</si>
  <si>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</si>
  <si>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</si>
  <si>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</si>
  <si>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</si>
  <si>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</si>
  <si>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</si>
  <si>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</si>
  <si>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</si>
  <si>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</si>
  <si>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</si>
  <si>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</si>
  <si>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</si>
  <si>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</si>
  <si>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</si>
  <si>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</si>
  <si>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</si>
  <si>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</si>
  <si>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</si>
  <si>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</si>
  <si>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</si>
  <si>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</si>
  <si>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</si>
  <si>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</si>
  <si>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</si>
  <si>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</si>
  <si>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</si>
  <si>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</si>
  <si>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</si>
  <si>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</si>
  <si>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</si>
  <si>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</si>
  <si>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</si>
  <si>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</si>
  <si>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</si>
  <si>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</si>
  <si>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</si>
  <si>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</si>
  <si>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</si>
  <si>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</si>
  <si>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</si>
  <si>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</si>
  <si>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</si>
  <si>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</si>
  <si>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</si>
  <si>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</si>
  <si>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</si>
  <si>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</si>
  <si>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</si>
  <si>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</si>
  <si>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</si>
  <si>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</si>
  <si>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</si>
  <si>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</si>
  <si>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</si>
  <si>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</si>
  <si>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</si>
  <si>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</si>
  <si>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</si>
  <si>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</si>
  <si>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</si>
  <si>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</si>
  <si>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</si>
  <si>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</si>
  <si>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</si>
  <si>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</si>
  <si>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</si>
  <si>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</si>
  <si>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</si>
  <si>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</si>
  <si>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</si>
  <si>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</si>
  <si>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</si>
  <si>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</si>
  <si>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</si>
  <si>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</si>
  <si>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</si>
  <si>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</si>
  <si>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</si>
  <si>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</si>
  <si>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</si>
  <si>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</si>
  <si>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</si>
  <si>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</si>
  <si>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</si>
  <si>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</si>
  <si>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</si>
  <si>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</si>
  <si>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</si>
  <si>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</si>
  <si>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</si>
  <si>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</si>
  <si>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</si>
  <si>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</si>
  <si>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</si>
  <si>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</si>
  <si>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</si>
  <si>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</si>
  <si>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</si>
  <si>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</si>
  <si>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</si>
  <si>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</si>
  <si>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</si>
  <si>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</si>
  <si>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</si>
  <si>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</si>
  <si>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</si>
  <si>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</si>
  <si>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</si>
  <si>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</si>
  <si>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</si>
  <si>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</si>
  <si>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</si>
  <si>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</si>
  <si>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</si>
  <si>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</si>
  <si>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</si>
  <si>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</si>
  <si>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</si>
  <si>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</si>
  <si>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</si>
  <si>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</si>
  <si>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</si>
  <si>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</si>
  <si>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</si>
  <si>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</si>
  <si>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</si>
  <si>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</si>
  <si>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</si>
  <si>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</si>
  <si>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</si>
  <si>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</si>
  <si>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</si>
  <si>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</si>
  <si>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</si>
  <si>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</si>
  <si>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</si>
  <si>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</si>
  <si>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</si>
  <si>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</si>
  <si>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</si>
  <si>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</si>
  <si>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</si>
  <si>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</si>
  <si>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</si>
  <si>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</si>
  <si>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</si>
  <si>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</si>
  <si>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</si>
  <si>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</si>
  <si>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</si>
  <si>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</si>
  <si>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</si>
  <si>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</si>
  <si>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</si>
  <si>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</si>
  <si>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</si>
  <si>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</si>
  <si>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</si>
  <si>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</si>
  <si>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</si>
  <si>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</si>
  <si>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</si>
  <si>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</si>
  <si>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</si>
  <si>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</si>
  <si>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</si>
  <si>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</si>
  <si>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</si>
  <si>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</si>
  <si>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</si>
  <si>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</si>
  <si>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</si>
  <si>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</si>
  <si>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</si>
  <si>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</si>
  <si>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</si>
  <si>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</si>
  <si>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</si>
  <si>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</si>
  <si>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</si>
  <si>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</si>
  <si>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</si>
  <si>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</si>
  <si>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</si>
  <si>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</si>
  <si>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</si>
  <si>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</si>
  <si>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</si>
  <si>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</si>
  <si>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</si>
  <si>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</si>
  <si>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</si>
  <si>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</si>
  <si>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</si>
  <si>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</si>
  <si>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</si>
  <si>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</si>
  <si>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</si>
  <si>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</si>
  <si>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</si>
  <si>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</si>
  <si>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</si>
  <si>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</si>
  <si>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</si>
  <si>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</si>
  <si>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</si>
  <si>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</si>
  <si>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</si>
  <si>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</si>
  <si>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</si>
  <si>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</si>
  <si>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</si>
  <si>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</si>
  <si>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</si>
  <si>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</si>
  <si>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</si>
  <si>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</si>
  <si>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</si>
  <si>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</si>
  <si>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</si>
  <si>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</si>
  <si>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</si>
  <si>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</si>
  <si>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</si>
  <si>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</si>
  <si>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</si>
  <si>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</si>
  <si>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</si>
  <si>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</si>
  <si>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</si>
  <si>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</si>
  <si>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</si>
  <si>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</si>
  <si>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</si>
  <si>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</si>
  <si>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</si>
  <si>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</si>
  <si>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</si>
  <si>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</si>
  <si>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</si>
  <si>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</si>
  <si>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</si>
  <si>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</si>
  <si>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</si>
  <si>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</si>
  <si>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</si>
  <si>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</si>
  <si>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</si>
  <si>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</si>
  <si>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</si>
  <si>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</si>
  <si>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</si>
  <si>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</si>
  <si>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</si>
  <si>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</si>
  <si>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</si>
  <si>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</si>
  <si>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</si>
  <si>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</si>
  <si>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</si>
  <si>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</si>
  <si>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</si>
  <si>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</si>
  <si>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</si>
  <si>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</si>
  <si>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</si>
  <si>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</si>
  <si>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</si>
  <si>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</si>
  <si>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</si>
  <si>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</si>
  <si>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</si>
  <si>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</si>
  <si>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</si>
  <si>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</si>
  <si>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</si>
  <si>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</si>
  <si>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</si>
  <si>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</si>
  <si>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</si>
  <si>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</si>
  <si>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</si>
  <si>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</si>
  <si>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</si>
  <si>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</si>
  <si>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</si>
  <si>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</si>
  <si>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</si>
  <si>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</si>
  <si>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</si>
  <si>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</si>
  <si>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</si>
  <si>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</si>
  <si>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</si>
  <si>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</si>
  <si>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</si>
  <si>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</si>
  <si>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</si>
  <si>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</si>
  <si>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</si>
  <si>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</si>
  <si>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</si>
  <si>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</si>
  <si>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</si>
  <si>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</si>
  <si>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</si>
  <si>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</si>
  <si>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</si>
  <si>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</si>
  <si>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</si>
  <si>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</si>
  <si>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</si>
  <si>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</si>
  <si>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</si>
  <si>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</si>
  <si>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</si>
  <si>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</si>
  <si>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</si>
  <si>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</si>
  <si>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</si>
  <si>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</si>
  <si>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</si>
  <si>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</si>
  <si>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</si>
  <si>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</si>
  <si>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</si>
  <si>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</si>
  <si>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</si>
  <si>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</si>
  <si>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</si>
  <si>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</si>
  <si>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</si>
  <si>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</si>
  <si>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</si>
  <si>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</si>
  <si>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</si>
  <si>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</si>
  <si>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</si>
  <si>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</si>
  <si>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</si>
  <si>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</si>
  <si>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</si>
  <si>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</si>
  <si>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</si>
  <si>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</si>
  <si>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</si>
  <si>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</si>
  <si>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</si>
  <si>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</si>
  <si>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</si>
  <si>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</si>
  <si>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</si>
  <si>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</si>
  <si>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</si>
  <si>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</si>
  <si>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</si>
  <si>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</si>
  <si>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</si>
  <si>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</si>
  <si>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</si>
  <si>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</si>
  <si>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</si>
  <si>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</si>
  <si>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</si>
  <si>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</si>
  <si>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</si>
  <si>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</si>
  <si>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</si>
  <si>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</si>
  <si>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</si>
  <si>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</si>
  <si>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</si>
  <si>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</si>
  <si>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</si>
  <si>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</si>
  <si>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</si>
  <si>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</si>
  <si>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</si>
  <si>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</si>
  <si>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</si>
  <si>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</si>
  <si>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</si>
  <si>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</si>
  <si>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</si>
  <si>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</si>
  <si>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</si>
  <si>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</si>
  <si>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</si>
  <si>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</si>
  <si>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</si>
  <si>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</si>
  <si>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</si>
  <si>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</si>
  <si>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</si>
  <si>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</si>
  <si>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</si>
  <si>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</si>
  <si>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</si>
  <si>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</si>
  <si>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</si>
  <si>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</si>
  <si>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</si>
  <si>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</si>
  <si>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</si>
  <si>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</si>
  <si>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</si>
  <si>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</si>
  <si>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</si>
  <si>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</si>
  <si>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</si>
  <si>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</si>
  <si>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</si>
  <si>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</si>
  <si>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</si>
  <si>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</si>
  <si>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</si>
  <si>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</si>
  <si>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</si>
  <si>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</si>
  <si>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</si>
  <si>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</si>
  <si>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</si>
  <si>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</si>
  <si>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</si>
  <si>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</si>
  <si>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</si>
  <si>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</si>
  <si>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</si>
  <si>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</si>
  <si>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</si>
  <si>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</si>
  <si>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</si>
  <si>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</si>
  <si>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</si>
  <si>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</si>
  <si>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</si>
  <si>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</si>
  <si>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</si>
  <si>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</si>
  <si>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</si>
  <si>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</si>
  <si>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</si>
  <si>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</si>
  <si>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</si>
  <si>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</si>
  <si>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</si>
  <si>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</si>
  <si>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</si>
  <si>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</si>
  <si>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</si>
  <si>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</si>
  <si>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</si>
  <si>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</si>
  <si>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</si>
  <si>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</si>
  <si>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</si>
  <si>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</si>
  <si>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</si>
  <si>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</si>
  <si>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</si>
  <si>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</si>
  <si>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</si>
  <si>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</si>
  <si>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</si>
  <si>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</si>
  <si>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</si>
  <si>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</si>
  <si>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</si>
  <si>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</si>
  <si>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</si>
  <si>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</si>
  <si>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</si>
  <si>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</si>
  <si>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</si>
  <si>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</si>
  <si>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</si>
  <si>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</si>
  <si>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</si>
  <si>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</si>
  <si>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</si>
  <si>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</si>
  <si>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</si>
  <si>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</si>
  <si>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</si>
  <si>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</si>
  <si>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</si>
  <si>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</si>
  <si>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</si>
  <si>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</si>
  <si>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</si>
  <si>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</si>
  <si>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</si>
  <si>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</si>
  <si>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</si>
  <si>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</si>
  <si>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</si>
  <si>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</si>
  <si>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</si>
  <si>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</si>
  <si>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</si>
  <si>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</si>
  <si>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</si>
  <si>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</si>
  <si>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</si>
  <si>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</si>
  <si>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</si>
  <si>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</si>
  <si>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</si>
  <si>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</si>
  <si>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</si>
  <si>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</si>
  <si>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</si>
  <si>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</si>
  <si>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</si>
  <si>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</si>
  <si>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</si>
  <si>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</si>
  <si>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</si>
  <si>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</si>
  <si>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</si>
  <si>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</si>
  <si>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</si>
  <si>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</si>
  <si>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</si>
  <si>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</si>
  <si>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</si>
  <si>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</si>
  <si>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</si>
  <si>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</si>
  <si>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</si>
  <si>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</si>
  <si>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</si>
  <si>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</si>
  <si>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</si>
  <si>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</si>
  <si>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</si>
  <si>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</si>
  <si>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</si>
  <si>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</si>
  <si>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</si>
  <si>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</si>
  <si>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</si>
  <si>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</si>
  <si>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</si>
  <si>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</si>
  <si>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</si>
  <si>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</si>
  <si>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</si>
  <si>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</si>
  <si>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</si>
  <si>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</si>
  <si>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</si>
  <si>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</si>
  <si>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</si>
  <si>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</si>
  <si>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</si>
  <si>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</si>
  <si>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</si>
  <si>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</si>
  <si>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</si>
  <si>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</si>
  <si>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</si>
  <si>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</si>
  <si>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</si>
  <si>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</si>
  <si>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</si>
  <si>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</si>
  <si>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</si>
  <si>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</si>
  <si>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</si>
  <si>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</si>
  <si>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</si>
  <si>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</si>
  <si>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</si>
  <si>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</si>
  <si>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</si>
  <si>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</si>
  <si>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</si>
  <si>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</si>
  <si>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</si>
  <si>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</si>
  <si>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</si>
  <si>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</si>
  <si>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</si>
  <si>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</si>
  <si>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</si>
  <si>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</si>
  <si>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</si>
  <si>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</si>
  <si>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</si>
  <si>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</si>
  <si>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</si>
  <si>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</si>
  <si>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</si>
  <si>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</si>
  <si>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</si>
  <si>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</si>
  <si>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</si>
  <si>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</si>
  <si>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</si>
  <si>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</si>
  <si>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</si>
  <si>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</si>
  <si>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</si>
  <si>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</si>
  <si>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</si>
  <si>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</si>
  <si>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</si>
  <si>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</si>
  <si>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</si>
  <si>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</si>
  <si>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</si>
  <si>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</si>
  <si>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</si>
  <si>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</si>
  <si>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</si>
  <si>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</si>
  <si>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</si>
  <si>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</si>
  <si>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</si>
  <si>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</si>
  <si>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</si>
  <si>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</si>
  <si>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</si>
  <si>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</si>
  <si>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</si>
  <si>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</si>
  <si>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</si>
  <si>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</si>
  <si>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</si>
  <si>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</si>
  <si>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</si>
  <si>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</si>
  <si>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</si>
  <si>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</si>
  <si>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</si>
  <si>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</si>
  <si>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</si>
  <si>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</si>
  <si>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</si>
  <si>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</si>
  <si>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</si>
  <si>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</si>
  <si>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</si>
  <si>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</si>
  <si>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</si>
  <si>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</si>
  <si>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</si>
  <si>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</si>
  <si>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</si>
  <si>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</si>
  <si>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</si>
  <si>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</si>
  <si>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</si>
  <si>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</si>
  <si>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</si>
  <si>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</si>
  <si>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</si>
  <si>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</si>
  <si>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</si>
  <si>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</si>
  <si>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</si>
  <si>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</si>
  <si>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</si>
  <si>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</si>
  <si>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</si>
  <si>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</si>
  <si>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</si>
  <si>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</si>
  <si>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</si>
  <si>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</si>
  <si>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</si>
  <si>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</si>
  <si>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</si>
  <si>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</si>
  <si>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</si>
  <si>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</si>
  <si>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</si>
  <si>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</si>
  <si>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</si>
  <si>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</si>
  <si>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</si>
  <si>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</si>
  <si>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</si>
  <si>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</si>
  <si>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</si>
  <si>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</si>
  <si>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</si>
  <si>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</si>
  <si>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</si>
  <si>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</si>
  <si>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</si>
  <si>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</si>
  <si>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</si>
  <si>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</si>
  <si>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</si>
  <si>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</si>
  <si>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</si>
  <si>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</si>
  <si>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</si>
  <si>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</si>
  <si>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</si>
  <si>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</si>
  <si>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</si>
  <si>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</si>
  <si>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</si>
  <si>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</si>
  <si>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</si>
  <si>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</si>
  <si>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</si>
  <si>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</si>
  <si>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</si>
  <si>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</si>
  <si>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</si>
  <si>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</si>
  <si>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</si>
  <si>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</si>
  <si>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</si>
  <si>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</si>
  <si>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</si>
  <si>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</si>
  <si>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</si>
  <si>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</si>
  <si>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</si>
  <si>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</si>
  <si>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</si>
  <si>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</si>
  <si>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</si>
  <si>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</si>
  <si>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</si>
  <si>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</si>
  <si>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</si>
  <si>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</si>
  <si>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</si>
  <si>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</si>
  <si>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</si>
  <si>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</si>
  <si>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</si>
  <si>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</si>
  <si>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</si>
  <si>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</si>
  <si>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</si>
  <si>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</si>
  <si>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</si>
  <si>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</si>
  <si>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</si>
  <si>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</si>
  <si>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</si>
  <si>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</si>
  <si>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</si>
  <si>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</si>
  <si>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</si>
  <si>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</si>
  <si>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</si>
  <si>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</si>
  <si>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</si>
  <si>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</si>
  <si>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</si>
  <si>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</si>
  <si>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</si>
  <si>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</si>
  <si>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</si>
  <si>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</si>
  <si>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</si>
  <si>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</si>
  <si>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</si>
  <si>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</si>
  <si>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</si>
  <si>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</si>
  <si>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</si>
  <si>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</si>
  <si>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</si>
  <si>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</si>
  <si>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</si>
  <si>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</si>
  <si>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</si>
  <si>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</si>
  <si>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</si>
  <si>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</si>
  <si>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</si>
  <si>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</si>
  <si>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</si>
  <si>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</si>
  <si>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</si>
  <si>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</si>
  <si>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</si>
  <si>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</si>
  <si>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</si>
  <si>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</si>
  <si>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</si>
  <si>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</si>
  <si>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</si>
  <si>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</si>
  <si>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</si>
  <si>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</si>
  <si>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</si>
  <si>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</si>
  <si>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</si>
  <si>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</si>
  <si>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</si>
  <si>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</si>
  <si>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</si>
  <si>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</si>
  <si>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</si>
  <si>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</si>
  <si>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</si>
  <si>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</si>
  <si>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</si>
  <si>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</si>
  <si>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</si>
  <si>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</si>
  <si>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</si>
  <si>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</si>
  <si>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</si>
  <si>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</si>
  <si>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</si>
  <si>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</si>
  <si>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</si>
  <si>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</si>
  <si>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</si>
  <si>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</si>
  <si>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</si>
  <si>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</si>
  <si>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</si>
  <si>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</si>
  <si>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</si>
  <si>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</si>
  <si>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</si>
  <si>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</si>
  <si>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</si>
  <si>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</si>
  <si>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</si>
  <si>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</si>
  <si>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</si>
  <si>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</si>
  <si>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</si>
  <si>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</si>
  <si>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</si>
  <si>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</si>
  <si>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</si>
  <si>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</si>
  <si>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</si>
  <si>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</si>
  <si>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</si>
  <si>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</si>
  <si>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</si>
  <si>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</si>
  <si>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</si>
  <si>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</si>
  <si>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</si>
  <si>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</si>
  <si>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</si>
  <si>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</si>
  <si>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</si>
  <si>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</si>
  <si>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</si>
  <si>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</si>
  <si>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</si>
  <si>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</si>
  <si>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</si>
  <si>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</si>
  <si>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</si>
  <si>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</si>
  <si>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</si>
  <si>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</si>
  <si>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</si>
  <si>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</si>
  <si>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</si>
  <si>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</si>
  <si>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</si>
  <si>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</si>
  <si>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</si>
  <si>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</si>
  <si>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</si>
  <si>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</si>
  <si>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</si>
  <si>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</si>
  <si>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</si>
  <si>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</si>
  <si>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</si>
  <si>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</si>
  <si>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</si>
  <si>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</si>
  <si>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</si>
  <si>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</si>
  <si>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</si>
  <si>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</si>
  <si>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</si>
  <si>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</si>
  <si>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</si>
  <si>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</si>
  <si>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</si>
  <si>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</si>
  <si>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</si>
  <si>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</si>
  <si>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</si>
  <si>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</si>
  <si>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</si>
  <si>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</si>
  <si>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</si>
  <si>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</si>
  <si>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</si>
  <si>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</si>
  <si>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</si>
  <si>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</si>
  <si>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</si>
  <si>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</si>
  <si>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</si>
  <si>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</si>
  <si>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</si>
  <si>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</si>
  <si>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</si>
  <si>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</si>
  <si>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</si>
  <si>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</si>
  <si>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</si>
  <si>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</si>
  <si>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</si>
  <si>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</si>
  <si>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</si>
  <si>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</si>
  <si>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</si>
  <si>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</si>
  <si>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</si>
  <si>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</si>
  <si>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</si>
  <si>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</si>
  <si>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</si>
  <si>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</si>
  <si>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</si>
  <si>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</si>
  <si>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</si>
  <si>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</si>
  <si>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</si>
  <si>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</si>
  <si>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</si>
  <si>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</si>
  <si>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</si>
  <si>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</si>
  <si>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</si>
  <si>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</si>
  <si>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</si>
  <si>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</si>
  <si>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</si>
  <si>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</si>
  <si>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</si>
  <si>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</si>
  <si>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</si>
  <si>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</si>
  <si>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</si>
  <si>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</si>
  <si>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</si>
  <si>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</si>
  <si>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</si>
  <si>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</si>
  <si>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</si>
  <si>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</si>
  <si>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</si>
  <si>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</si>
  <si>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</si>
  <si>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</si>
  <si>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</si>
  <si>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</si>
  <si>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</si>
  <si>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</si>
  <si>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</si>
  <si>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</si>
  <si>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</si>
  <si>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</si>
  <si>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</si>
  <si>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</si>
  <si>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</si>
  <si>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</si>
  <si>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</si>
  <si>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</si>
  <si>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</si>
  <si>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</si>
  <si>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</si>
  <si>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</si>
  <si>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</si>
  <si>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</si>
  <si>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</si>
  <si>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</si>
  <si>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</si>
  <si>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</si>
  <si>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</si>
  <si>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</si>
  <si>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</si>
  <si>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</si>
  <si>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</si>
  <si>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</si>
  <si>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</si>
  <si>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</si>
  <si>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</si>
  <si>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</si>
  <si>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</si>
  <si>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</si>
  <si>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</si>
  <si>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</si>
  <si>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</si>
  <si>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</si>
  <si>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</si>
  <si>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</si>
  <si>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</si>
  <si>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</si>
  <si>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</si>
  <si>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</si>
  <si>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</si>
  <si>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</si>
  <si>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</si>
  <si>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</si>
  <si>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</si>
  <si>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</si>
  <si>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</si>
  <si>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</si>
  <si>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</si>
  <si>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</si>
  <si>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</si>
  <si>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</si>
  <si>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</si>
  <si>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</si>
  <si>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</si>
  <si>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</si>
  <si>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</si>
  <si>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</si>
  <si>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</si>
  <si>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</si>
  <si>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</si>
  <si>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</si>
  <si>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</si>
  <si>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</si>
  <si>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</si>
  <si>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</si>
  <si>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</si>
  <si>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</si>
  <si>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</si>
  <si>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</si>
  <si>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</si>
  <si>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</si>
  <si>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</si>
  <si>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</si>
  <si>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</si>
  <si>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</si>
  <si>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</si>
  <si>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</si>
  <si>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</si>
  <si>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</si>
  <si>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</si>
  <si>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</si>
  <si>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</si>
  <si>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</si>
  <si>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</si>
  <si>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</si>
  <si>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</si>
  <si>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</si>
  <si>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</si>
  <si>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</si>
  <si>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</si>
  <si>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</si>
  <si>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</si>
  <si>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</si>
  <si>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</si>
  <si>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</si>
  <si>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</si>
  <si>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</si>
  <si>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</si>
  <si>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</si>
  <si>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</si>
  <si>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</si>
  <si>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</si>
  <si>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</si>
  <si>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</si>
  <si>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</si>
  <si>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</si>
  <si>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</si>
  <si>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</si>
  <si>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</si>
  <si>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</si>
  <si>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</si>
  <si>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</si>
  <si>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</si>
  <si>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</si>
  <si>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</si>
  <si>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</si>
  <si>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</si>
  <si>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</si>
  <si>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</si>
  <si>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</si>
  <si>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</si>
  <si>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</si>
  <si>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</si>
  <si>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</si>
  <si>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</si>
  <si>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</si>
  <si>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</si>
  <si>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</si>
  <si>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</si>
  <si>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</si>
  <si>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</si>
  <si>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</si>
  <si>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</si>
  <si>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</si>
  <si>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</si>
  <si>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</si>
  <si>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</si>
  <si>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</si>
  <si>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</si>
  <si>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</si>
  <si>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</si>
  <si>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</si>
  <si>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</si>
  <si>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</si>
  <si>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</si>
  <si>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</si>
  <si>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</si>
  <si>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</si>
  <si>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</si>
  <si>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</si>
  <si>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</si>
  <si>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</si>
  <si>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</si>
  <si>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</si>
  <si>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</si>
  <si>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</si>
  <si>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</si>
  <si>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</si>
  <si>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</si>
  <si>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</si>
  <si>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</si>
  <si>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</si>
  <si>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</si>
  <si>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</si>
  <si>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</si>
  <si>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</si>
  <si>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</si>
  <si>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</si>
  <si>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</si>
  <si>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</si>
  <si>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</si>
  <si>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</si>
  <si>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</si>
  <si>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</si>
  <si>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</si>
  <si>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</si>
  <si>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</si>
  <si>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</si>
  <si>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</si>
  <si>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</si>
  <si>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</si>
  <si>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</si>
  <si>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</si>
  <si>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</si>
  <si>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</si>
  <si>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</si>
  <si>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</si>
  <si>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</si>
  <si>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</si>
  <si>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</si>
  <si>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</si>
  <si>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</si>
  <si>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</si>
  <si>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</si>
  <si>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</si>
  <si>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</si>
  <si>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</si>
  <si>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</si>
  <si>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</si>
  <si>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</si>
  <si>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</si>
  <si>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</si>
  <si>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</si>
  <si>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</si>
  <si>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</si>
  <si>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</si>
  <si>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</si>
  <si>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</si>
  <si>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</si>
  <si>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</si>
  <si>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</si>
  <si>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</si>
  <si>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</si>
  <si>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</si>
  <si>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</si>
  <si>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</si>
  <si>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</si>
  <si>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</si>
  <si>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</si>
  <si>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</si>
  <si>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</si>
  <si>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</si>
  <si>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</si>
  <si>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</si>
  <si>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</si>
  <si>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</si>
  <si>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</si>
  <si>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</si>
  <si>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</si>
  <si>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</si>
  <si>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</si>
  <si>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</si>
  <si>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</si>
  <si>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</si>
  <si>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</si>
  <si>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</si>
  <si>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</si>
  <si>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</si>
  <si>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</si>
  <si>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</si>
  <si>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</si>
  <si>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</si>
  <si>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</si>
  <si>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</si>
  <si>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</si>
  <si>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</si>
  <si>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</si>
  <si>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</si>
  <si>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</si>
  <si>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</si>
  <si>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</si>
  <si>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</si>
  <si>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</si>
  <si>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</si>
  <si>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</si>
  <si>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</si>
  <si>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</si>
  <si>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</si>
  <si>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</si>
  <si>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</si>
  <si>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</si>
  <si>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</si>
  <si>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</si>
  <si>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</si>
  <si>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</si>
  <si>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</si>
  <si>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</si>
  <si>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</si>
  <si>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</si>
  <si>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</si>
  <si>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</si>
  <si>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</si>
  <si>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</si>
  <si>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</si>
  <si>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</si>
  <si>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</si>
  <si>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</si>
  <si>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</si>
  <si>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</si>
  <si>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</si>
  <si>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</si>
  <si>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</si>
  <si>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</si>
  <si>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</si>
  <si>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</si>
  <si>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</si>
  <si>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</si>
  <si>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</si>
  <si>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</si>
  <si>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</si>
  <si>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</si>
  <si>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</si>
  <si>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</si>
  <si>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</si>
  <si>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</si>
  <si>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</si>
  <si>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</si>
  <si>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</si>
  <si>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</si>
  <si>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</si>
  <si>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</si>
  <si>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</si>
  <si>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</si>
  <si>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</si>
  <si>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</si>
  <si>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</si>
  <si>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</si>
  <si>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</si>
  <si>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</si>
  <si>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</si>
  <si>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</si>
  <si>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</si>
  <si>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</si>
  <si>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</si>
  <si>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</si>
  <si>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</si>
  <si>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</si>
  <si>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</si>
  <si>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</si>
  <si>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</si>
  <si>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</si>
  <si>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</si>
  <si>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</si>
  <si>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</si>
  <si>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</si>
  <si>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</si>
  <si>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</si>
  <si>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</si>
  <si>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</si>
  <si>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</si>
  <si>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</si>
  <si>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</si>
  <si>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</si>
  <si>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</si>
  <si>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</si>
  <si>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</si>
  <si>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</si>
  <si>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</si>
  <si>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</si>
  <si>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</si>
  <si>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</si>
  <si>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</si>
  <si>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</si>
  <si>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</si>
  <si>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</si>
  <si>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</si>
  <si>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</si>
  <si>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</si>
  <si>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</si>
  <si>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</si>
  <si>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</si>
  <si>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</si>
  <si>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</si>
  <si>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</si>
  <si>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</si>
  <si>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</si>
  <si>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</si>
  <si>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</si>
  <si>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</si>
  <si>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</si>
  <si>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</si>
  <si>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</si>
  <si>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</si>
  <si>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</si>
  <si>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</si>
  <si>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</si>
  <si>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</si>
  <si>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</si>
  <si>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</si>
  <si>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</si>
  <si>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</si>
  <si>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</si>
  <si>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</si>
  <si>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</si>
  <si>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</si>
  <si>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</si>
  <si>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</si>
  <si>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</si>
  <si>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</si>
  <si>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</si>
  <si>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</si>
  <si>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</si>
  <si>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</si>
  <si>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</si>
  <si>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</si>
  <si>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</si>
  <si>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</si>
  <si>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</si>
  <si>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</si>
  <si>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</si>
  <si>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</si>
  <si>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</si>
  <si>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</si>
  <si>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</si>
  <si>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</si>
  <si>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</si>
  <si>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</si>
  <si>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</si>
  <si>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</si>
  <si>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</si>
  <si>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</si>
  <si>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</si>
  <si>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</si>
  <si>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</si>
  <si>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</si>
  <si>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</si>
  <si>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</si>
  <si>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</si>
  <si>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</si>
  <si>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</si>
  <si>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</si>
  <si>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</si>
  <si>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</si>
  <si>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</si>
  <si>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</si>
  <si>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</si>
  <si>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</si>
  <si>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</si>
  <si>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</si>
  <si>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</si>
  <si>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</si>
  <si>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</si>
  <si>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</si>
  <si>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</si>
  <si>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</si>
  <si>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</si>
  <si>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</si>
  <si>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</si>
  <si>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</si>
  <si>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</si>
  <si>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</si>
  <si>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</si>
  <si>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</si>
  <si>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</si>
  <si>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</si>
  <si>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</si>
  <si>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</si>
  <si>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</si>
  <si>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</si>
  <si>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</si>
  <si>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</si>
  <si>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</si>
  <si>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</si>
  <si>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</si>
  <si>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</si>
  <si>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</si>
  <si>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</si>
  <si>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</si>
  <si>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</si>
  <si>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</si>
  <si>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</si>
  <si>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</si>
  <si>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</si>
  <si>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</si>
  <si>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</si>
  <si>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</si>
  <si>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</si>
  <si>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</si>
  <si>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</si>
  <si>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</si>
  <si>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</si>
  <si>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</si>
  <si>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</si>
  <si>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</si>
  <si>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</si>
  <si>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</si>
  <si>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</si>
  <si>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</si>
  <si>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</si>
  <si>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</si>
  <si>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</si>
  <si>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</si>
  <si>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</si>
  <si>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</si>
  <si>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</si>
  <si>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</si>
  <si>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</si>
  <si>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</si>
  <si>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</si>
  <si>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</si>
  <si>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</si>
  <si>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</si>
  <si>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</si>
  <si>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</si>
  <si>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</si>
  <si>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</si>
  <si>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</si>
  <si>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</si>
  <si>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</si>
  <si>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</si>
  <si>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</si>
  <si>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</si>
  <si>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</si>
  <si>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</si>
  <si>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</si>
  <si>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</si>
  <si>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</si>
  <si>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</si>
  <si>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</si>
  <si>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</si>
  <si>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</si>
  <si>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</si>
  <si>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</si>
  <si>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</si>
  <si>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</si>
  <si>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</si>
  <si>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</si>
  <si>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</si>
  <si>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</si>
  <si>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</si>
  <si>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</si>
  <si>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</si>
  <si>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</si>
  <si>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</si>
  <si>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</si>
  <si>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</si>
  <si>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</si>
  <si>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</si>
  <si>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</si>
  <si>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</si>
  <si>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</si>
  <si>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</si>
  <si>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</si>
  <si>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</si>
  <si>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</si>
  <si>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</si>
  <si>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</si>
  <si>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</si>
  <si>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</si>
  <si>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</si>
  <si>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</si>
  <si>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</si>
  <si>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</si>
  <si>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</si>
  <si>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</si>
  <si>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</si>
  <si>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</si>
  <si>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</si>
  <si>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</si>
  <si>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</si>
  <si>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</si>
  <si>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</si>
  <si>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</si>
  <si>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</si>
  <si>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</si>
  <si>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</si>
  <si>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</si>
  <si>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</si>
  <si>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</si>
  <si>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</si>
  <si>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</si>
  <si>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</si>
  <si>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</si>
  <si>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</si>
  <si>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</si>
  <si>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</si>
  <si>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</si>
  <si>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</si>
  <si>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</si>
  <si>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</si>
  <si>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</si>
  <si>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</si>
  <si>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</si>
  <si>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</si>
  <si>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</si>
  <si>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</si>
  <si>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</si>
  <si>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</si>
  <si>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</si>
  <si>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</si>
  <si>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</si>
  <si>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</si>
  <si>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</si>
  <si>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</si>
  <si>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</si>
  <si>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</si>
  <si>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</si>
  <si>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</si>
  <si>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</si>
  <si>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</si>
  <si>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</si>
  <si>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</si>
  <si>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</si>
  <si>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</si>
  <si>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</si>
  <si>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</si>
  <si>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</si>
  <si>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</si>
  <si>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</si>
  <si>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</si>
  <si>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</si>
  <si>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</si>
  <si>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</si>
  <si>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</si>
  <si>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</si>
  <si>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</si>
  <si>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</si>
  <si>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</si>
  <si>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</si>
  <si>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</si>
  <si>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</si>
  <si>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</si>
  <si>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</si>
  <si>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</si>
  <si>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</si>
  <si>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</si>
  <si>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</si>
  <si>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</si>
  <si>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</si>
  <si>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</si>
  <si>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</si>
  <si>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</si>
  <si>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</si>
  <si>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</si>
  <si>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</si>
  <si>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</si>
  <si>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</si>
  <si>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</si>
  <si>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</si>
  <si>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</si>
  <si>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</si>
  <si>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</si>
  <si>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</si>
  <si>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</si>
  <si>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</si>
  <si>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</si>
  <si>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</si>
  <si>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</si>
  <si>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</si>
  <si>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</si>
  <si>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</si>
  <si>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</si>
  <si>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</si>
  <si>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</si>
  <si>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</si>
  <si>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</si>
  <si>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</si>
  <si>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</si>
  <si>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</si>
  <si>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</si>
  <si>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</si>
  <si>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</si>
  <si>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</si>
  <si>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</si>
  <si>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</si>
  <si>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</si>
  <si>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</si>
  <si>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</si>
  <si>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</si>
  <si>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</si>
  <si>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</si>
  <si>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</si>
  <si>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</si>
  <si>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</si>
  <si>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</si>
  <si>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</si>
  <si>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</si>
  <si>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</si>
  <si>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</si>
  <si>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</si>
  <si>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</si>
  <si>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</si>
  <si>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</si>
  <si>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</si>
  <si>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</si>
  <si>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</si>
  <si>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</si>
  <si>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</si>
  <si>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</si>
  <si>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</si>
  <si>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</si>
  <si>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</si>
  <si>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</si>
  <si>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</si>
  <si>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</si>
  <si>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</si>
  <si>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</si>
  <si>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</si>
  <si>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</si>
  <si>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</si>
  <si>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</si>
  <si>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</si>
  <si>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</si>
  <si>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</si>
  <si>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</si>
  <si>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</si>
  <si>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</si>
  <si>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</si>
  <si>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</si>
  <si>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</si>
  <si>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</si>
  <si>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</si>
  <si>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</si>
  <si>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</si>
  <si>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</si>
  <si>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</si>
  <si>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</si>
  <si>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</si>
  <si>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</si>
  <si>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</si>
  <si>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</si>
  <si>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</si>
  <si>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</si>
  <si>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</si>
  <si>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</si>
  <si>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</si>
  <si>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</si>
  <si>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</si>
  <si>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</si>
  <si>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</si>
  <si>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</si>
  <si>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</si>
  <si>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</si>
  <si>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</si>
  <si>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</si>
  <si>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</si>
  <si>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</si>
  <si>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</si>
  <si>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</si>
  <si>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</si>
  <si>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</si>
  <si>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</si>
  <si>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</si>
  <si>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</si>
  <si>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</si>
  <si>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</si>
  <si>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</si>
  <si>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</si>
  <si>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</si>
  <si>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</si>
  <si>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</si>
  <si>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</si>
  <si>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</si>
  <si>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</si>
  <si>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</si>
  <si>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</si>
  <si>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</si>
  <si>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</si>
  <si>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</si>
  <si>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</si>
  <si>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</si>
  <si>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</si>
  <si>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</si>
  <si>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</si>
  <si>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</si>
  <si>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</si>
  <si>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</si>
  <si>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</si>
  <si>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</si>
  <si>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</si>
  <si>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</si>
  <si>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</si>
  <si>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</si>
  <si>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</si>
  <si>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</si>
  <si>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</si>
  <si>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</si>
  <si>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</si>
  <si>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</si>
  <si>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</si>
  <si>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</si>
  <si>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</si>
  <si>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</si>
  <si>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</si>
  <si>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</si>
  <si>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</si>
  <si>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</si>
  <si>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</si>
  <si>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</si>
  <si>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</si>
  <si>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</si>
  <si>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</si>
  <si>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</si>
  <si>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</si>
  <si>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</si>
  <si>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</si>
  <si>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</si>
  <si>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</si>
  <si>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</si>
  <si>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</si>
  <si>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</si>
  <si>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</si>
  <si>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</si>
  <si>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</si>
  <si>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</si>
  <si>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</si>
  <si>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</si>
  <si>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</si>
  <si>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</si>
  <si>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</si>
  <si>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</si>
  <si>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</si>
  <si>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</si>
  <si>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</si>
  <si>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</si>
  <si>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</si>
  <si>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</si>
  <si>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</si>
  <si>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</si>
  <si>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</si>
  <si>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</si>
  <si>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</si>
  <si>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</si>
  <si>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</si>
  <si>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</si>
  <si>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</si>
  <si>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</si>
  <si>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</si>
  <si>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</si>
  <si>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</si>
  <si>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</si>
  <si>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</si>
  <si>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</si>
  <si>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</si>
  <si>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</si>
  <si>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</si>
  <si>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</si>
  <si>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</si>
  <si>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</si>
  <si>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</si>
  <si>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</si>
  <si>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</si>
  <si>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</si>
  <si>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</si>
  <si>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</si>
  <si>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</si>
  <si>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</si>
  <si>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</si>
  <si>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</si>
  <si>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</si>
  <si>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</si>
  <si>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</si>
  <si>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</si>
  <si>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</si>
  <si>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</si>
  <si>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</si>
  <si>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</si>
  <si>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</si>
  <si>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</si>
  <si>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</si>
  <si>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</si>
  <si>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</si>
  <si>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</si>
  <si>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</si>
  <si>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</si>
  <si>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</si>
  <si>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</si>
  <si>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</si>
  <si>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</si>
  <si>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</si>
  <si>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</si>
  <si>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</si>
  <si>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</si>
  <si>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</si>
  <si>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</si>
  <si>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</si>
  <si>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</si>
  <si>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</si>
  <si>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</si>
  <si>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</si>
  <si>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</si>
  <si>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</si>
  <si>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</si>
  <si>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</si>
  <si>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</si>
  <si>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</si>
  <si>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</si>
  <si>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</si>
  <si>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</si>
  <si>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</si>
  <si>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</si>
  <si>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</si>
  <si>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</si>
  <si>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</si>
  <si>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</si>
  <si>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</si>
  <si>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</si>
  <si>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</si>
  <si>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</si>
  <si>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</si>
  <si>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</si>
  <si>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</si>
  <si>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</si>
  <si>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</si>
  <si>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</si>
  <si>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</si>
  <si>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</si>
  <si>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</si>
  <si>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</si>
  <si>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</si>
  <si>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</si>
  <si>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</si>
  <si>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</si>
  <si>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</si>
  <si>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</si>
  <si>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</si>
  <si>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</si>
  <si>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</si>
  <si>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</si>
  <si>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</si>
  <si>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</si>
  <si>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</si>
  <si>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</si>
  <si>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</si>
  <si>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</si>
  <si>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</si>
  <si>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</si>
  <si>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</si>
  <si>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</si>
  <si>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</si>
  <si>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</si>
  <si>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</si>
  <si>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</si>
  <si>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</si>
  <si>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</si>
  <si>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</si>
  <si>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</si>
  <si>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</si>
  <si>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</si>
  <si>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</si>
  <si>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</si>
  <si>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</si>
  <si>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</si>
  <si>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</si>
  <si>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</si>
  <si>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</si>
  <si>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</si>
  <si>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</si>
  <si>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</si>
  <si>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</si>
  <si>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</si>
  <si>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</si>
  <si>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</si>
  <si>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</si>
  <si>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</si>
  <si>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</si>
  <si>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</si>
  <si>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</si>
  <si>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</si>
  <si>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</si>
  <si>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</si>
  <si>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</si>
  <si>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</si>
  <si>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</si>
  <si>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</si>
  <si>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</si>
  <si>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</si>
  <si>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</si>
  <si>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</si>
  <si>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</si>
  <si>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</si>
  <si>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</si>
  <si>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</si>
  <si>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</si>
  <si>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</si>
  <si>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</si>
  <si>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</si>
  <si>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</si>
  <si>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</si>
  <si>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</si>
  <si>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</si>
  <si>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</si>
  <si>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</si>
  <si>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</si>
  <si>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</si>
  <si>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</si>
  <si>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</si>
  <si>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</si>
  <si>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</si>
  <si>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</si>
  <si>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</si>
  <si>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</si>
  <si>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</si>
  <si>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</si>
  <si>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</si>
  <si>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</si>
  <si>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</si>
  <si>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</si>
  <si>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</si>
  <si>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</si>
  <si>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</si>
  <si>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</si>
  <si>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</si>
  <si>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</si>
  <si>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</si>
  <si>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</si>
  <si>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</si>
  <si>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</si>
  <si>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</si>
  <si>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</si>
  <si>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</si>
  <si>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</si>
  <si>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</si>
  <si>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</si>
  <si>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</si>
  <si>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</si>
  <si>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</si>
  <si>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</si>
  <si>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</si>
  <si>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</si>
  <si>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</si>
  <si>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</si>
  <si>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</si>
  <si>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</si>
  <si>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</si>
  <si>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</si>
  <si>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</si>
  <si>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</si>
  <si>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</si>
  <si>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</si>
  <si>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</si>
  <si>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</si>
  <si>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</si>
  <si>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</si>
  <si>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</si>
  <si>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</si>
  <si>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</si>
  <si>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</si>
  <si>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</si>
  <si>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</si>
  <si>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</si>
  <si>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</si>
  <si>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</si>
  <si>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</si>
  <si>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</si>
  <si>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</si>
  <si>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</si>
  <si>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</si>
  <si>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</si>
  <si>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</si>
  <si>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</si>
  <si>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</si>
  <si>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</si>
  <si>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</si>
  <si>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</si>
  <si>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</si>
  <si>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</si>
  <si>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</si>
  <si>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</si>
  <si>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</si>
  <si>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</si>
  <si>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</si>
  <si>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</si>
  <si>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</si>
  <si>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</si>
  <si>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</si>
  <si>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</si>
  <si>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</si>
  <si>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</si>
  <si>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</si>
  <si>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</si>
  <si>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</si>
  <si>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</si>
  <si>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</si>
  <si>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</si>
  <si>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</si>
  <si>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</si>
  <si>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</si>
  <si>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</si>
  <si>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</si>
  <si>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</si>
  <si>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</si>
  <si>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</si>
  <si>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</si>
  <si>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</si>
  <si>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</si>
  <si>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</si>
  <si>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</si>
  <si>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</si>
  <si>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</si>
  <si>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</si>
  <si>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</si>
  <si>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</si>
  <si>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</si>
  <si>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</si>
  <si>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</si>
  <si>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</si>
  <si>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</si>
  <si>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</si>
  <si>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</si>
  <si>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</si>
  <si>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</si>
  <si>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</si>
  <si>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</si>
  <si>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</si>
  <si>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</si>
  <si>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</si>
  <si>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</si>
  <si>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</si>
  <si>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</si>
  <si>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</si>
  <si>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</si>
  <si>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</si>
  <si>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</si>
  <si>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</si>
  <si>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</si>
  <si>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</si>
  <si>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</si>
  <si>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</si>
  <si>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</si>
  <si>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</si>
  <si>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</si>
  <si>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</si>
  <si>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</si>
  <si>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</si>
  <si>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</si>
  <si>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</si>
  <si>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</si>
  <si>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</si>
  <si>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</si>
  <si>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</si>
  <si>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</si>
  <si>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</si>
  <si>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</si>
  <si>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</si>
  <si>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</si>
  <si>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</si>
  <si>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</si>
  <si>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</si>
  <si>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</si>
  <si>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</si>
  <si>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</si>
  <si>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</si>
  <si>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</si>
  <si>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</si>
  <si>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</si>
  <si>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</si>
  <si>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</si>
  <si>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</si>
  <si>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</si>
  <si>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</si>
  <si>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</si>
  <si>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</si>
  <si>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</si>
  <si>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</si>
  <si>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</si>
  <si>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</si>
  <si>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</si>
  <si>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</si>
  <si>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</si>
  <si>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</si>
  <si>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</si>
  <si>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</si>
  <si>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</si>
  <si>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</si>
  <si>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</si>
  <si>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</si>
  <si>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</si>
  <si>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</si>
  <si>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</si>
  <si>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</si>
  <si>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</si>
  <si>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</si>
  <si>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</si>
  <si>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</si>
  <si>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</si>
  <si>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</si>
  <si>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</si>
  <si>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</si>
  <si>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</si>
  <si>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</si>
  <si>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</si>
  <si>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</si>
  <si>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</si>
  <si>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</si>
  <si>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</si>
  <si>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</si>
  <si>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</si>
  <si>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</si>
  <si>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</si>
  <si>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</si>
  <si>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</si>
  <si>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</si>
  <si>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</si>
  <si>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</si>
  <si>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</si>
  <si>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</si>
  <si>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</si>
  <si>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</si>
  <si>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</si>
  <si>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</si>
  <si>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</si>
  <si>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</si>
  <si>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</si>
  <si>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</si>
  <si>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</si>
  <si>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</si>
  <si>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</si>
  <si>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</si>
  <si>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</si>
  <si>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</si>
  <si>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</si>
  <si>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</si>
  <si>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</si>
  <si>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</si>
  <si>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</si>
  <si>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</si>
  <si>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</si>
  <si>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</si>
  <si>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</si>
  <si>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</si>
  <si>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</si>
  <si>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</si>
  <si>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</si>
  <si>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</si>
  <si>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</si>
  <si>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</si>
  <si>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</si>
  <si>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</si>
  <si>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</si>
  <si>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</si>
  <si>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</si>
  <si>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</si>
  <si>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</si>
  <si>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</si>
  <si>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</si>
  <si>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</si>
  <si>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</si>
  <si>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</si>
  <si>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</si>
  <si>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</si>
  <si>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</si>
  <si>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</si>
  <si>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</si>
  <si>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</si>
  <si>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</si>
  <si>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</si>
  <si>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</si>
  <si>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</si>
  <si>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</si>
  <si>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</si>
  <si>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</si>
  <si>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</si>
  <si>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</si>
  <si>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</si>
  <si>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</si>
  <si>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</si>
  <si>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</si>
  <si>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</si>
  <si>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</si>
  <si>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</si>
  <si>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</si>
  <si>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</si>
  <si>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</si>
  <si>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</si>
  <si>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</si>
  <si>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</si>
  <si>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</si>
  <si>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</si>
  <si>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</si>
  <si>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</si>
  <si>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</si>
  <si>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</si>
  <si>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</si>
  <si>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</si>
  <si>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</si>
  <si>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</si>
  <si>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</si>
  <si>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</si>
  <si>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</si>
  <si>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</si>
  <si>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</si>
  <si>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</si>
  <si>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</si>
  <si>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</si>
  <si>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</si>
  <si>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</si>
  <si>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</si>
  <si>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</si>
  <si>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</si>
  <si>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</si>
  <si>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</si>
  <si>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</si>
  <si>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</si>
  <si>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</si>
  <si>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</si>
  <si>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</si>
  <si>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</si>
  <si>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</si>
  <si>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</si>
  <si>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</si>
  <si>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</si>
  <si>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</si>
  <si>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</si>
  <si>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</si>
  <si>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</si>
  <si>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</si>
  <si>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</si>
  <si>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</si>
  <si>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</si>
  <si>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</si>
  <si>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</si>
  <si>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</si>
  <si>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</si>
  <si>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</si>
  <si>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</si>
  <si>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</si>
  <si>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</si>
  <si>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</si>
  <si>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</si>
  <si>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</si>
  <si>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</si>
  <si>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</si>
  <si>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</si>
  <si>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</si>
  <si>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</si>
  <si>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</si>
  <si>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</si>
  <si>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</si>
  <si>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</si>
  <si>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</si>
  <si>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</si>
  <si>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</si>
  <si>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</si>
  <si>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</si>
  <si>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</si>
  <si>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</si>
  <si>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</si>
  <si>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</si>
  <si>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</si>
  <si>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</si>
  <si>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</si>
  <si>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</si>
  <si>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</si>
  <si>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</si>
  <si>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</si>
  <si>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</si>
  <si>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</si>
  <si>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</si>
  <si>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</si>
  <si>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</si>
  <si>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</si>
  <si>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</si>
  <si>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</si>
  <si>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</si>
  <si>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</si>
  <si>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</si>
  <si>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</si>
  <si>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</si>
  <si>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</si>
  <si>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</si>
  <si>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</si>
  <si>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</si>
  <si>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</si>
  <si>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</si>
  <si>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</si>
  <si>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</si>
  <si>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</si>
  <si>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</si>
  <si>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</si>
  <si>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</si>
  <si>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</si>
  <si>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</si>
  <si>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</si>
  <si>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</si>
  <si>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</si>
  <si>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</si>
  <si>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</si>
  <si>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</si>
  <si>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</si>
  <si>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</si>
  <si>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</si>
  <si>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</si>
  <si>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</si>
  <si>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</si>
  <si>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</si>
  <si>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</si>
  <si>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</si>
  <si>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</si>
  <si>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</si>
  <si>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</si>
  <si>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</si>
  <si>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</si>
  <si>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</si>
  <si>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</si>
  <si>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</si>
  <si>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</si>
  <si>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</si>
  <si>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</si>
  <si>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</si>
  <si>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</si>
  <si>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</si>
  <si>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</si>
  <si>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</si>
  <si>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</si>
  <si>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</si>
  <si>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</si>
  <si>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</si>
  <si>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</si>
  <si>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</si>
  <si>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</si>
  <si>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</si>
  <si>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</si>
  <si>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</si>
  <si>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</si>
  <si>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</si>
  <si>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</si>
  <si>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</si>
  <si>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</si>
  <si>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</si>
  <si>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</si>
  <si>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</si>
  <si>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</si>
  <si>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</si>
  <si>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</si>
  <si>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</si>
  <si>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</si>
  <si>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</si>
  <si>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</si>
  <si>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</si>
  <si>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</si>
  <si>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</si>
  <si>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</si>
  <si>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</si>
  <si>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</si>
  <si>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</si>
  <si>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</si>
  <si>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</si>
  <si>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</si>
  <si>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</si>
  <si>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</si>
  <si>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</si>
  <si>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</si>
  <si>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</si>
  <si>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</si>
  <si>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</si>
  <si>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</si>
  <si>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</si>
  <si>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</si>
  <si>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</si>
  <si>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</si>
  <si>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</si>
  <si>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</si>
  <si>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</si>
  <si>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</si>
  <si>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</si>
  <si>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</si>
  <si>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</si>
  <si>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</si>
  <si>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</si>
  <si>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</si>
  <si>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</si>
  <si>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</si>
  <si>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</si>
  <si>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</si>
  <si>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</si>
  <si>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</si>
  <si>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</si>
  <si>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</si>
  <si>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</si>
  <si>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</si>
  <si>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</si>
  <si>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</si>
  <si>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</si>
  <si>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</si>
  <si>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</si>
  <si>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</si>
  <si>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</si>
  <si>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</si>
  <si>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</si>
  <si>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</si>
  <si>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</si>
  <si>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</si>
  <si>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</si>
  <si>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</si>
  <si>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</si>
  <si>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</si>
  <si>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</si>
  <si>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</si>
  <si>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</si>
  <si>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</si>
  <si>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</si>
  <si>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</si>
  <si>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</si>
  <si>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</si>
  <si>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</si>
  <si>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</si>
  <si>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</si>
  <si>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</si>
  <si>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</si>
  <si>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</si>
  <si>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</si>
  <si>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</si>
  <si>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</si>
  <si>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</si>
  <si>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</si>
  <si>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</si>
  <si>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</si>
  <si>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</si>
  <si>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</si>
  <si>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</si>
  <si>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</si>
  <si>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</si>
  <si>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</si>
  <si>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</si>
  <si>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</si>
  <si>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</si>
  <si>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</si>
  <si>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</si>
  <si>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</si>
  <si>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</si>
  <si>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</si>
  <si>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</si>
  <si>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</si>
  <si>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</si>
  <si>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</si>
  <si>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</si>
  <si>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</si>
  <si>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</si>
  <si>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</si>
  <si>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</si>
  <si>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</si>
  <si>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</si>
  <si>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</si>
  <si>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</si>
  <si>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</si>
  <si>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</si>
  <si>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</si>
  <si>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</si>
  <si>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</si>
  <si>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</si>
  <si>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</si>
  <si>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</si>
  <si>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</si>
  <si>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</si>
  <si>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</si>
  <si>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</si>
  <si>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</si>
  <si>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</si>
  <si>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</si>
  <si>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</si>
  <si>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</si>
  <si>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</si>
  <si>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</si>
  <si>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</si>
  <si>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</si>
  <si>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</si>
  <si>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</si>
  <si>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</si>
  <si>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</si>
  <si>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</si>
  <si>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</si>
  <si>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</si>
  <si>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</si>
  <si>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</si>
  <si>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</si>
  <si>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</si>
  <si>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</si>
  <si>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</si>
  <si>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</si>
  <si>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</si>
  <si>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</si>
  <si>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</si>
  <si>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</si>
  <si>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</si>
  <si>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</si>
  <si>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</si>
  <si>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</si>
  <si>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</si>
  <si>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</si>
  <si>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</si>
  <si>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</si>
  <si>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</si>
  <si>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</si>
  <si>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</si>
  <si>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</si>
  <si>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</si>
  <si>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</si>
  <si>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</si>
  <si>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</si>
  <si>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</si>
  <si>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</si>
  <si>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</si>
  <si>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</si>
  <si>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</si>
  <si>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</si>
  <si>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</si>
  <si>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</si>
  <si>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</si>
  <si>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</si>
  <si>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</si>
  <si>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</si>
  <si>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</si>
  <si>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</si>
  <si>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</si>
  <si>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</si>
  <si>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</si>
  <si>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</si>
  <si>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</si>
  <si>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</si>
  <si>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</si>
  <si>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</si>
  <si>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</si>
  <si>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</si>
  <si>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</si>
  <si>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</si>
  <si>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</si>
  <si>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</si>
  <si>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</si>
  <si>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</si>
  <si>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</si>
  <si>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</si>
  <si>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</si>
  <si>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</si>
  <si>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</si>
  <si>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</si>
  <si>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</si>
  <si>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</si>
  <si>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</si>
  <si>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</si>
  <si>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</si>
  <si>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</si>
  <si>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</si>
  <si>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</si>
  <si>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</si>
  <si>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</si>
  <si>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</si>
  <si>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</si>
  <si>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</si>
  <si>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</si>
  <si>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</si>
  <si>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</si>
  <si>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</si>
  <si>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</si>
  <si>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</si>
  <si>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</si>
  <si>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</si>
  <si>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</si>
  <si>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</si>
  <si>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</si>
  <si>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</si>
  <si>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</si>
  <si>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</si>
  <si>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</si>
  <si>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</si>
  <si>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</si>
  <si>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</si>
  <si>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</si>
  <si>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</si>
  <si>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</si>
  <si>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</si>
  <si>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</si>
  <si>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</si>
  <si>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</si>
  <si>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</si>
  <si>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</si>
  <si>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</si>
  <si>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</si>
  <si>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</si>
  <si>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</si>
  <si>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</si>
  <si>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</si>
  <si>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</si>
  <si>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</si>
  <si>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</si>
  <si>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</si>
  <si>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</si>
  <si>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</si>
  <si>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</si>
  <si>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</si>
  <si>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</si>
  <si>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</si>
  <si>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</si>
  <si>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</si>
  <si>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</si>
  <si>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</si>
  <si>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</si>
  <si>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</si>
  <si>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</si>
  <si>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</si>
  <si>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</si>
  <si>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</si>
  <si>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</si>
  <si>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</si>
  <si>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</si>
  <si>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</si>
  <si>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</si>
  <si>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</si>
  <si>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</si>
  <si>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</si>
  <si>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</si>
  <si>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</si>
  <si>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</si>
  <si>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</si>
  <si>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</si>
  <si>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</si>
  <si>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</si>
  <si>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</si>
  <si>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</si>
  <si>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</si>
  <si>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</si>
  <si>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</si>
  <si>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</si>
  <si>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</si>
  <si>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</si>
  <si>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</si>
  <si>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</si>
  <si>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</si>
  <si>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</si>
  <si>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</si>
  <si>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</si>
  <si>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</si>
  <si>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</si>
  <si>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</si>
  <si>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</si>
  <si>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</si>
  <si>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</si>
  <si>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</si>
  <si>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</si>
  <si>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</si>
  <si>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</si>
  <si>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</si>
  <si>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</si>
  <si>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</si>
  <si>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</si>
  <si>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</si>
  <si>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</si>
  <si>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</si>
  <si>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</si>
  <si>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</si>
  <si>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</si>
  <si>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</si>
  <si>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</si>
  <si>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</si>
  <si>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</si>
  <si>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</si>
  <si>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</si>
  <si>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</si>
  <si>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</si>
  <si>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</si>
  <si>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</si>
  <si>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</si>
  <si>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</si>
  <si>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</si>
  <si>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</si>
  <si>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</si>
  <si>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</si>
  <si>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</si>
  <si>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</si>
  <si>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</si>
  <si>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</si>
  <si>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</si>
  <si>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</si>
  <si>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</si>
  <si>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</si>
  <si>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</si>
  <si>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</si>
  <si>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</si>
  <si>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</si>
  <si>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</si>
  <si>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</si>
  <si>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</si>
  <si>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</si>
  <si>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</si>
  <si>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</si>
  <si>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</si>
  <si>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</si>
  <si>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</si>
  <si>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</si>
  <si>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</si>
  <si>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</si>
  <si>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</si>
  <si>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</si>
  <si>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</si>
  <si>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</si>
  <si>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</si>
  <si>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</si>
  <si>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</si>
  <si>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</si>
  <si>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</si>
  <si>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</si>
  <si>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</si>
  <si>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</si>
  <si>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</si>
  <si>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</si>
  <si>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</si>
  <si>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</si>
  <si>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</si>
  <si>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</si>
  <si>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</si>
  <si>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</si>
  <si>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</si>
  <si>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</si>
  <si>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</si>
  <si>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</si>
  <si>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</si>
  <si>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</si>
  <si>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</si>
  <si>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</si>
  <si>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</si>
  <si>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</si>
  <si>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</si>
  <si>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</si>
  <si>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</si>
  <si>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</si>
  <si>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</si>
  <si>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</si>
  <si>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</si>
  <si>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</si>
  <si>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</si>
  <si>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</si>
  <si>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</si>
  <si>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</si>
  <si>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</si>
  <si>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</si>
  <si>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</si>
  <si>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</si>
  <si>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</si>
  <si>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</si>
  <si>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</si>
  <si>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</si>
  <si>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</si>
  <si>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</si>
  <si>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</si>
  <si>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</si>
  <si>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</si>
  <si>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</si>
  <si>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</si>
  <si>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</si>
  <si>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</si>
  <si>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</si>
  <si>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</si>
  <si>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</si>
  <si>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</si>
  <si>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</si>
  <si>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</si>
  <si>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</si>
  <si>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</si>
  <si>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</si>
  <si>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</si>
  <si>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</si>
  <si>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</si>
  <si>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</si>
  <si>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</si>
  <si>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</si>
  <si>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</si>
  <si>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</si>
  <si>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</si>
  <si>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</si>
  <si>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</si>
  <si>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</si>
  <si>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</si>
  <si>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</si>
  <si>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</si>
  <si>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</si>
  <si>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</si>
  <si>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</si>
  <si>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</si>
  <si>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</si>
  <si>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</si>
  <si>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</si>
  <si>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</si>
  <si>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</si>
  <si>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</si>
  <si>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</si>
  <si>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</si>
  <si>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</si>
  <si>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</si>
  <si>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</si>
  <si>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</si>
  <si>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</si>
  <si>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</si>
  <si>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</si>
  <si>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</si>
  <si>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</si>
  <si>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</si>
  <si>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</si>
  <si>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</si>
  <si>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</si>
  <si>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</si>
  <si>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</si>
  <si>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</si>
  <si>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</si>
  <si>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</si>
  <si>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</si>
  <si>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</si>
  <si>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</si>
  <si>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</si>
  <si>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</si>
  <si>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</si>
  <si>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</si>
  <si>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</si>
  <si>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</si>
  <si>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</si>
  <si>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</si>
  <si>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</si>
  <si>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</si>
  <si>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</si>
  <si>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</si>
  <si>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</si>
  <si>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</si>
  <si>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</si>
  <si>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</si>
  <si>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</si>
  <si>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</si>
  <si>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</si>
  <si>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</si>
  <si>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</si>
  <si>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</si>
  <si>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</si>
  <si>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</si>
  <si>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</si>
  <si>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</si>
  <si>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</si>
  <si>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</si>
  <si>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</si>
  <si>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</si>
  <si>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</si>
  <si>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</si>
  <si>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</si>
  <si>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</si>
  <si>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</si>
  <si>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</si>
  <si>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</si>
  <si>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</si>
  <si>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</si>
  <si>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</si>
  <si>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</si>
  <si>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</si>
  <si>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</si>
  <si>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</si>
  <si>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</si>
  <si>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</si>
  <si>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</si>
  <si>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</si>
  <si>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</si>
  <si>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</si>
  <si>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</si>
  <si>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</si>
  <si>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</si>
  <si>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</si>
  <si>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</si>
  <si>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</si>
  <si>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</si>
  <si>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</si>
  <si>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</si>
  <si>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</si>
  <si>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</si>
  <si>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</si>
  <si>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</si>
  <si>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</si>
  <si>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</si>
  <si>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</si>
  <si>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</si>
  <si>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</si>
  <si>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</si>
  <si>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</si>
  <si>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</si>
  <si>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</si>
  <si>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</si>
  <si>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</si>
  <si>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</si>
  <si>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</si>
  <si>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</si>
  <si>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</si>
  <si>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</si>
  <si>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</si>
  <si>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</si>
  <si>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</si>
  <si>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</si>
  <si>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</si>
  <si>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</si>
  <si>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</si>
  <si>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</si>
  <si>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</si>
  <si>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</si>
  <si>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</si>
  <si>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</si>
  <si>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</si>
  <si>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</si>
  <si>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</si>
  <si>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</si>
  <si>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</si>
  <si>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</si>
  <si>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</si>
  <si>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</si>
  <si>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</si>
  <si>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</si>
  <si>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</si>
  <si>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</si>
  <si>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</si>
  <si>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</si>
  <si>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</si>
  <si>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</si>
  <si>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</si>
  <si>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</si>
  <si>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</si>
  <si>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</si>
  <si>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</si>
  <si>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</si>
  <si>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</si>
  <si>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</si>
  <si>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</si>
  <si>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</si>
  <si>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</si>
  <si>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</si>
  <si>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</si>
  <si>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</si>
  <si>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</si>
  <si>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</si>
  <si>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</si>
  <si>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</si>
  <si>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</si>
  <si>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</si>
  <si>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</si>
  <si>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</si>
  <si>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</si>
  <si>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</si>
  <si>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</si>
  <si>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</si>
  <si>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</si>
  <si>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</si>
  <si>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</si>
  <si>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</si>
  <si>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</si>
  <si>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</si>
  <si>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</si>
  <si>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</si>
  <si>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</si>
  <si>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</si>
  <si>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</si>
  <si>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</si>
  <si>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</si>
  <si>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</si>
  <si>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</si>
  <si>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</si>
  <si>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</si>
  <si>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</si>
  <si>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</si>
  <si>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</si>
  <si>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</si>
  <si>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</si>
  <si>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</si>
  <si>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</si>
  <si>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</si>
  <si>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</si>
  <si>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</si>
  <si>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</si>
  <si>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</si>
  <si>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</si>
  <si>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</si>
  <si>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</si>
  <si>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</si>
  <si>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</si>
  <si>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</si>
  <si>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</si>
  <si>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</si>
  <si>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</si>
  <si>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</si>
  <si>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</si>
  <si>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</si>
  <si>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</si>
  <si>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</si>
  <si>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</si>
  <si>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</si>
  <si>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</si>
  <si>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</si>
  <si>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</si>
  <si>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</si>
  <si>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</si>
  <si>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</si>
  <si>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</si>
  <si>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</si>
  <si>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</si>
  <si>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</si>
  <si>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</si>
  <si>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</si>
  <si>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</si>
  <si>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</si>
  <si>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</si>
  <si>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</si>
  <si>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</si>
  <si>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</si>
  <si>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</si>
  <si>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</si>
  <si>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</si>
  <si>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</si>
  <si>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</si>
  <si>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</si>
  <si>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</si>
  <si>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</si>
  <si>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</si>
  <si>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</si>
  <si>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</si>
  <si>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</si>
  <si>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</si>
  <si>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</si>
  <si>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</si>
  <si>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</si>
  <si>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</si>
  <si>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</si>
  <si>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</si>
  <si>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</si>
  <si>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</si>
  <si>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</si>
  <si>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</si>
  <si>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</si>
  <si>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</si>
  <si>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</si>
  <si>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</si>
  <si>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</si>
  <si>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</si>
  <si>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</si>
  <si>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</si>
  <si>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</si>
  <si>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</si>
  <si>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</si>
  <si>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</si>
  <si>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</si>
  <si>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</si>
  <si>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</si>
  <si>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</si>
  <si>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</si>
  <si>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</si>
  <si>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</si>
  <si>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</si>
  <si>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</si>
  <si>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</si>
  <si>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</si>
  <si>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</si>
  <si>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</si>
  <si>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</si>
  <si>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</si>
  <si>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</si>
  <si>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</si>
  <si>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</si>
  <si>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</si>
  <si>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</si>
  <si>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</si>
  <si>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</si>
  <si>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</si>
  <si>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</si>
  <si>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</si>
  <si>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</si>
  <si>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</si>
  <si>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</si>
  <si>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</si>
  <si>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</si>
  <si>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</si>
  <si>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</si>
  <si>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</si>
  <si>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</si>
  <si>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</si>
  <si>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</si>
  <si>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</si>
  <si>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</si>
  <si>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</si>
  <si>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</si>
  <si>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</si>
  <si>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</si>
  <si>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</si>
  <si>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</si>
  <si>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</si>
  <si>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</si>
  <si>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</si>
  <si>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</si>
  <si>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</si>
  <si>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</si>
  <si>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</si>
  <si>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</si>
  <si>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</si>
  <si>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</si>
  <si>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</si>
  <si>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</si>
  <si>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</si>
  <si>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</si>
  <si>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</si>
  <si>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</si>
  <si>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</si>
  <si>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</si>
  <si>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</si>
  <si>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</si>
  <si>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</si>
  <si>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</si>
  <si>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</si>
  <si>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</si>
  <si>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</si>
  <si>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</si>
  <si>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</si>
  <si>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</si>
  <si>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</si>
  <si>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</si>
  <si>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</si>
  <si>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</si>
  <si>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</si>
  <si>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</si>
  <si>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</si>
  <si>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</si>
  <si>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</si>
  <si>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</si>
  <si>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</si>
  <si>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</si>
  <si>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</si>
  <si>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</si>
  <si>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</si>
  <si>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</si>
  <si>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</si>
  <si>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</si>
  <si>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</si>
  <si>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</si>
  <si>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</si>
  <si>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</si>
  <si>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</si>
  <si>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</si>
  <si>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</si>
  <si>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</si>
  <si>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</si>
  <si>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</si>
  <si>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</si>
  <si>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</si>
  <si>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</si>
  <si>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</si>
  <si>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</si>
  <si>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</si>
  <si>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</si>
  <si>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</si>
  <si>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</si>
  <si>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</si>
  <si>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</si>
  <si>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</si>
  <si>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</si>
  <si>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</si>
  <si>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</si>
  <si>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</si>
  <si>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</si>
  <si>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</si>
  <si>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</si>
  <si>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</si>
  <si>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</si>
  <si>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</si>
  <si>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</si>
  <si>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</si>
  <si>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</si>
  <si>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</si>
  <si>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</si>
  <si>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</si>
  <si>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</si>
  <si>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</si>
  <si>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</si>
  <si>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</si>
  <si>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</si>
  <si>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</si>
  <si>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</si>
  <si>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</si>
  <si>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</si>
  <si>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</si>
  <si>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</si>
  <si>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</si>
  <si>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</si>
  <si>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</si>
  <si>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</si>
  <si>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</si>
  <si>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</si>
  <si>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</si>
  <si>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</si>
  <si>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</si>
  <si>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</si>
  <si>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</si>
  <si>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</si>
  <si>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</si>
  <si>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</si>
  <si>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</si>
  <si>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</si>
  <si>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</si>
  <si>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</si>
  <si>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</si>
  <si>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</si>
  <si>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</si>
  <si>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</si>
  <si>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</si>
  <si>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</si>
  <si>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</si>
  <si>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</si>
  <si>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</si>
  <si>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</si>
  <si>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</si>
  <si>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</si>
  <si>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</si>
  <si>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</si>
  <si>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</si>
  <si>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</si>
  <si>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</si>
  <si>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</si>
  <si>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</si>
  <si>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</si>
  <si>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</si>
  <si>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</si>
  <si>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</si>
  <si>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</si>
  <si>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</si>
  <si>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</si>
  <si>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</si>
  <si>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</si>
  <si>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</si>
  <si>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</si>
  <si>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</si>
  <si>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</si>
  <si>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</si>
  <si>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</si>
  <si>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</si>
  <si>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</si>
  <si>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</si>
  <si>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</si>
  <si>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</si>
  <si>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</si>
  <si>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</si>
  <si>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</si>
  <si>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</si>
  <si>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</si>
  <si>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</si>
  <si>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</si>
  <si>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</si>
  <si>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</si>
  <si>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</si>
  <si>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</si>
  <si>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</si>
  <si>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</si>
  <si>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</si>
  <si>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</si>
  <si>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</si>
  <si>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</si>
  <si>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</si>
  <si>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</si>
  <si>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</si>
  <si>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</si>
  <si>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</si>
  <si>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</si>
  <si>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</si>
  <si>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</si>
  <si>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</si>
  <si>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</si>
  <si>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</si>
  <si>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</si>
  <si>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</si>
  <si>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</si>
  <si>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</si>
  <si>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</si>
  <si>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</si>
  <si>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</si>
  <si>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</si>
  <si>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</si>
  <si>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</si>
  <si>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</si>
  <si>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</si>
  <si>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</si>
  <si>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</si>
  <si>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</si>
  <si>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</si>
  <si>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</si>
  <si>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</si>
  <si>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</si>
  <si>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</si>
  <si>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</si>
  <si>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</si>
  <si>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</si>
  <si>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</si>
  <si>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</si>
  <si>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</si>
  <si>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</si>
  <si>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</si>
  <si>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</si>
  <si>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</si>
  <si>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</si>
  <si>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</si>
  <si>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</si>
  <si>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</si>
  <si>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</si>
  <si>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</si>
  <si>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</si>
  <si>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</si>
  <si>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</si>
  <si>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</si>
  <si>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</si>
  <si>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</si>
  <si>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</si>
  <si>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</si>
  <si>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</si>
  <si>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</si>
  <si>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</si>
  <si>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</si>
  <si>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</si>
  <si>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</si>
  <si>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</si>
  <si>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</si>
  <si>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</si>
  <si>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</si>
  <si>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</si>
  <si>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</si>
  <si>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</si>
  <si>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</si>
  <si>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</si>
  <si>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</si>
  <si>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</si>
  <si>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</si>
  <si>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</si>
  <si>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</si>
  <si>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</si>
  <si>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</si>
  <si>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</si>
  <si>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</si>
  <si>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</si>
  <si>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</si>
  <si>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</si>
  <si>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</si>
  <si>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</si>
  <si>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</si>
  <si>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</si>
  <si>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</si>
  <si>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</si>
  <si>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</si>
  <si>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</si>
  <si>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</si>
  <si>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</si>
  <si>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</si>
  <si>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</si>
  <si>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</si>
  <si>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</si>
  <si>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</si>
  <si>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</si>
  <si>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</si>
  <si>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</si>
  <si>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</si>
  <si>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</si>
  <si>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</si>
  <si>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</si>
  <si>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</si>
  <si>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</si>
  <si>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</si>
  <si>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</si>
  <si>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</si>
  <si>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</si>
  <si>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</si>
  <si>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</si>
  <si>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</si>
  <si>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</si>
  <si>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</si>
  <si>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</si>
  <si>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</si>
  <si>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</si>
  <si>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</si>
  <si>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</si>
  <si>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</si>
  <si>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</si>
  <si>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</si>
  <si>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</si>
  <si>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</si>
  <si>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</si>
  <si>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</si>
  <si>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</si>
  <si>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</si>
  <si>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</si>
  <si>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</si>
  <si>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</si>
  <si>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</si>
  <si>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</si>
  <si>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</si>
  <si>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</si>
  <si>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</si>
  <si>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</si>
  <si>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</si>
  <si>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</si>
  <si>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</si>
  <si>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</si>
  <si>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</si>
  <si>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</si>
  <si>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</si>
  <si>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</si>
  <si>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</si>
  <si>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</si>
  <si>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</si>
  <si>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</si>
  <si>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</si>
  <si>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</si>
  <si>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</si>
  <si>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</si>
  <si>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</si>
  <si>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</si>
  <si>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</si>
  <si>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</si>
  <si>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</si>
  <si>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</si>
  <si>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</si>
  <si>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</si>
  <si>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</si>
  <si>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</si>
  <si>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</si>
  <si>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</si>
  <si>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</si>
  <si>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</si>
  <si>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</si>
  <si>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</si>
  <si>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</si>
  <si>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</si>
  <si>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</si>
  <si>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</si>
  <si>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</si>
  <si>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</si>
  <si>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</si>
  <si>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</si>
  <si>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</si>
  <si>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</si>
  <si>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</si>
  <si>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</si>
  <si>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</si>
  <si>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</si>
  <si>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</si>
  <si>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</si>
  <si>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</si>
  <si>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</si>
  <si>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</si>
  <si>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</si>
  <si>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</si>
  <si>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</si>
  <si>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</si>
  <si>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</si>
  <si>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</si>
  <si>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</si>
  <si>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</si>
  <si>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</si>
  <si>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</si>
  <si>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</si>
  <si>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</si>
  <si>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</si>
  <si>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</si>
  <si>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</si>
  <si>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</si>
  <si>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</si>
  <si>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</si>
  <si>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</si>
  <si>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</si>
  <si>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</si>
  <si>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</si>
  <si>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</si>
  <si>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</si>
  <si>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</si>
  <si>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</si>
  <si>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</si>
  <si>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</si>
  <si>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</si>
  <si>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</si>
  <si>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</si>
  <si>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</si>
  <si>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</si>
  <si>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</si>
  <si>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</si>
  <si>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</si>
  <si>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</si>
  <si>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</si>
  <si>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</si>
  <si>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</si>
  <si>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</si>
  <si>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</si>
  <si>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</si>
  <si>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</si>
  <si>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</si>
  <si>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</si>
  <si>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</si>
  <si>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</si>
  <si>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</si>
  <si>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</si>
  <si>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</si>
  <si>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</si>
  <si>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</si>
  <si>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</si>
  <si>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</si>
  <si>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</si>
  <si>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</si>
  <si>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</si>
  <si>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</si>
  <si>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</si>
  <si>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</si>
  <si>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</si>
  <si>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</si>
  <si>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</si>
  <si>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</si>
  <si>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</si>
  <si>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</si>
  <si>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</si>
  <si>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</si>
  <si>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</si>
  <si>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</si>
  <si>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</si>
  <si>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</si>
  <si>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</si>
  <si>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</si>
  <si>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</si>
  <si>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</si>
  <si>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</si>
  <si>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</si>
  <si>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</si>
  <si>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</si>
  <si>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</si>
  <si>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</si>
  <si>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</si>
  <si>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</si>
  <si>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</si>
  <si>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</si>
  <si>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</si>
  <si>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</si>
  <si>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</si>
  <si>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</si>
  <si>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</si>
  <si>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</si>
  <si>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</si>
  <si>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</si>
  <si>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</si>
  <si>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</si>
  <si>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</si>
  <si>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</si>
  <si>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</si>
  <si>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</si>
  <si>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</si>
  <si>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</si>
  <si>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</si>
  <si>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</si>
  <si>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</si>
  <si>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</si>
  <si>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</si>
  <si>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</si>
  <si>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</si>
  <si>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</si>
  <si>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</si>
  <si>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</si>
  <si>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</si>
  <si>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</si>
  <si>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</si>
  <si>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</si>
  <si>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</si>
  <si>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</si>
  <si>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</si>
  <si>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</si>
  <si>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</si>
  <si>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</si>
  <si>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</si>
  <si>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</si>
  <si>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</si>
  <si>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</si>
  <si>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</si>
  <si>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</si>
  <si>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</si>
  <si>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</si>
  <si>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</si>
  <si>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</si>
  <si>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</si>
  <si>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</si>
  <si>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</si>
  <si>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</si>
  <si>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</si>
  <si>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</si>
  <si>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</si>
  <si>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</si>
  <si>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</si>
  <si>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</si>
  <si>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</si>
  <si>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</si>
  <si>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</si>
  <si>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</si>
  <si>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</si>
  <si>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</si>
  <si>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</si>
  <si>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</si>
  <si>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</si>
  <si>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</si>
  <si>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</si>
  <si>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</si>
  <si>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</si>
  <si>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</si>
  <si>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</si>
  <si>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</si>
  <si>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</si>
  <si>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</si>
  <si>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</si>
  <si>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</si>
  <si>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</si>
  <si>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</si>
  <si>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</si>
  <si>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</si>
  <si>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</si>
  <si>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</si>
  <si>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</si>
  <si>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</si>
  <si>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</si>
  <si>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</si>
  <si>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</si>
  <si>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</si>
  <si>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</si>
  <si>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</si>
  <si>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</si>
  <si>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</si>
  <si>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</si>
  <si>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</si>
  <si>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</si>
  <si>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</si>
  <si>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</si>
  <si>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</si>
  <si>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</si>
  <si>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</si>
  <si>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</si>
  <si>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</si>
  <si>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</si>
  <si>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</si>
  <si>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</si>
  <si>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</si>
  <si>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</si>
  <si>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</si>
  <si>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</si>
  <si>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</si>
  <si>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</si>
  <si>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</si>
  <si>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</si>
  <si>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</si>
  <si>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</si>
  <si>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</si>
  <si>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</si>
  <si>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</si>
  <si>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</si>
  <si>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</si>
  <si>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</si>
  <si>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</si>
  <si>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</si>
  <si>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</si>
  <si>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</si>
  <si>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</si>
  <si>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</si>
  <si>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</si>
  <si>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</si>
  <si>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</si>
  <si>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</si>
  <si>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</si>
  <si>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</si>
  <si>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</si>
  <si>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</si>
  <si>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</si>
  <si>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</si>
  <si>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</si>
  <si>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</si>
  <si>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</si>
  <si>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</si>
  <si>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</si>
  <si>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</si>
  <si>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</si>
  <si>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</si>
  <si>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</si>
  <si>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</si>
  <si>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</si>
  <si>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</si>
  <si>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</si>
  <si>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</si>
  <si>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</si>
  <si>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</si>
  <si>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</si>
  <si>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</si>
  <si>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</si>
  <si>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</si>
  <si>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</si>
  <si>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</si>
  <si>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</si>
  <si>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</si>
  <si>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</si>
  <si>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</si>
  <si>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</si>
  <si>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</si>
  <si>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</si>
  <si>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</si>
  <si>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</si>
  <si>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</si>
  <si>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</si>
  <si>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</si>
  <si>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</si>
  <si>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</si>
  <si>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</si>
  <si>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</si>
  <si>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</si>
  <si>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</si>
  <si>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</si>
  <si>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</si>
  <si>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</si>
  <si>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</si>
  <si>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</si>
  <si>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</si>
  <si>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</si>
  <si>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</si>
  <si>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</si>
  <si>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</si>
  <si>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</si>
  <si>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</si>
  <si>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</si>
  <si>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</si>
  <si>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</si>
  <si>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</si>
  <si>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</si>
  <si>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</si>
  <si>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</si>
  <si>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</si>
  <si>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</si>
  <si>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</si>
  <si>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</si>
  <si>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</si>
  <si>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</si>
  <si>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</si>
  <si>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</si>
  <si>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</si>
  <si>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</si>
  <si>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</si>
  <si>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</si>
  <si>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</si>
  <si>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</si>
  <si>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</si>
  <si>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</si>
  <si>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</si>
  <si>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</si>
  <si>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</si>
  <si>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</si>
  <si>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</si>
  <si>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</si>
  <si>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</si>
  <si>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</si>
  <si>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</si>
  <si>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</si>
  <si>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</si>
  <si>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</si>
  <si>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</si>
  <si>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</si>
  <si>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</si>
  <si>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</si>
  <si>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</si>
  <si>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</si>
  <si>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</si>
  <si>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</si>
  <si>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</si>
  <si>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</si>
  <si>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</si>
  <si>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</si>
  <si>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</si>
  <si>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</si>
  <si>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</si>
  <si>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</si>
  <si>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</si>
  <si>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</si>
  <si>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</si>
  <si>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</si>
  <si>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</si>
  <si>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</si>
  <si>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</si>
  <si>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</si>
  <si>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</si>
  <si>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</si>
  <si>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</si>
  <si>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</si>
  <si>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</si>
  <si>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</si>
  <si>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</si>
  <si>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</si>
  <si>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</si>
  <si>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</si>
  <si>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</si>
  <si>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</si>
  <si>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</si>
  <si>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</si>
  <si>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</si>
  <si>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</si>
  <si>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</si>
  <si>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</si>
  <si>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</si>
  <si>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</si>
  <si>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</si>
  <si>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</si>
  <si>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</si>
  <si>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</si>
  <si>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</si>
  <si>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</si>
  <si>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</si>
  <si>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</si>
  <si>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</si>
  <si>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</si>
  <si>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</si>
  <si>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</si>
  <si>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</si>
  <si>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</si>
  <si>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</si>
  <si>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</si>
  <si>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</si>
  <si>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</si>
  <si>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</si>
  <si>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</si>
  <si>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</si>
  <si>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</si>
  <si>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</si>
  <si>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</si>
  <si>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</si>
  <si>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</si>
  <si>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</si>
  <si>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</si>
  <si>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</si>
  <si>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</si>
  <si>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</si>
  <si>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</si>
  <si>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</si>
  <si>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</si>
  <si>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</si>
  <si>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</si>
  <si>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</si>
  <si>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</si>
  <si>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</si>
  <si>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</si>
  <si>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</si>
  <si>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</si>
  <si>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</si>
  <si>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</si>
  <si>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</si>
  <si>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</si>
  <si>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</si>
  <si>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</si>
  <si>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</si>
  <si>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</si>
  <si>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</si>
  <si>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</si>
  <si>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</si>
  <si>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</si>
  <si>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</si>
  <si>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</si>
  <si>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</si>
  <si>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</si>
  <si>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</si>
  <si>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</si>
  <si>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</si>
  <si>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</si>
  <si>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</si>
  <si>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</si>
  <si>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</si>
  <si>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</si>
  <si>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</si>
  <si>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</si>
  <si>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</si>
  <si>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</si>
  <si>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</si>
  <si>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</si>
  <si>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</si>
  <si>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</si>
  <si>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</si>
  <si>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</si>
  <si>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</si>
  <si>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</si>
  <si>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</si>
  <si>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</si>
  <si>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</si>
  <si>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</si>
  <si>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</si>
  <si>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</si>
  <si>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</si>
  <si>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</si>
  <si>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</si>
  <si>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</si>
  <si>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</si>
  <si>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</si>
  <si>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</si>
  <si>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</si>
  <si>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</si>
  <si>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</si>
  <si>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</si>
  <si>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</si>
  <si>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</si>
  <si>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</si>
  <si>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</si>
  <si>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</si>
  <si>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</si>
  <si>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</si>
  <si>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</si>
  <si>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</si>
  <si>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</si>
  <si>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</si>
  <si>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</si>
  <si>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</si>
  <si>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</si>
  <si>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</si>
  <si>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</si>
  <si>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</si>
  <si>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</si>
  <si>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</si>
  <si>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</si>
  <si>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</si>
  <si>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</si>
  <si>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</si>
  <si>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</si>
  <si>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</si>
  <si>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</si>
  <si>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</si>
  <si>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</si>
  <si>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</si>
  <si>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</si>
  <si>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</si>
  <si>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</si>
  <si>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</si>
  <si>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</si>
  <si>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</si>
  <si>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</si>
  <si>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</si>
  <si>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</si>
  <si>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</si>
  <si>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</si>
  <si>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</si>
  <si>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</si>
  <si>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</si>
  <si>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</si>
  <si>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</si>
  <si>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</si>
  <si>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</si>
  <si>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</si>
  <si>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</si>
  <si>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</si>
  <si>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</si>
  <si>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</si>
  <si>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</si>
  <si>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</si>
  <si>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</si>
  <si>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</si>
  <si>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</si>
  <si>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</si>
  <si>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</si>
  <si>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</si>
  <si>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</si>
  <si>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</si>
  <si>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</si>
  <si>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</si>
  <si>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</si>
  <si>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</si>
  <si>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</si>
  <si>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</si>
  <si>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</si>
  <si>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</si>
  <si>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</si>
  <si>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</si>
  <si>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</si>
  <si>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</si>
  <si>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</si>
  <si>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</si>
  <si>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</si>
  <si>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</si>
  <si>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</si>
  <si>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</si>
  <si>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</si>
  <si>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</si>
  <si>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</si>
  <si>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</si>
  <si>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</si>
  <si>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</si>
  <si>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</si>
  <si>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</si>
  <si>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</si>
  <si>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</si>
  <si>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</si>
  <si>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</si>
  <si>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</si>
  <si>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</si>
  <si>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</si>
  <si>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</si>
  <si>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</si>
  <si>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</si>
  <si>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</si>
  <si>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</si>
  <si>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</si>
  <si>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</si>
  <si>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</si>
  <si>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</si>
  <si>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</si>
  <si>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</si>
  <si>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</si>
  <si>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</si>
  <si>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</si>
  <si>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</si>
  <si>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</si>
  <si>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</si>
  <si>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</si>
  <si>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</si>
  <si>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</si>
  <si>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</si>
  <si>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</si>
  <si>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</si>
  <si>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</si>
  <si>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</si>
  <si>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</si>
  <si>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</si>
  <si>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</si>
  <si>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</si>
  <si>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</si>
  <si>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</si>
  <si>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</si>
  <si>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</si>
  <si>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</si>
  <si>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</si>
  <si>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</si>
  <si>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</si>
  <si>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</si>
  <si>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</si>
  <si>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</si>
  <si>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</si>
  <si>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</si>
  <si>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</si>
  <si>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</si>
  <si>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</si>
  <si>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</si>
  <si>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</si>
  <si>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</si>
  <si>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</si>
  <si>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</si>
  <si>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</si>
  <si>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</si>
  <si>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</si>
  <si>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</si>
  <si>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</si>
  <si>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</si>
  <si>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</si>
  <si>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</si>
  <si>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</si>
  <si>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</si>
  <si>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</si>
  <si>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</si>
  <si>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</si>
  <si>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</si>
  <si>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</si>
  <si>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</si>
  <si>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</si>
  <si>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</si>
  <si>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</si>
  <si>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</si>
  <si>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</si>
  <si>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</si>
  <si>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</si>
  <si>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</si>
  <si>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</si>
  <si>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</si>
  <si>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</si>
  <si>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</si>
  <si>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</si>
  <si>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</si>
  <si>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</si>
  <si>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</si>
  <si>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</si>
  <si>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</si>
  <si>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</si>
  <si>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</si>
  <si>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</si>
  <si>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</si>
  <si>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</si>
  <si>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</si>
  <si>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</si>
  <si>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</si>
  <si>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</si>
  <si>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</si>
  <si>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</si>
  <si>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</si>
  <si>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</si>
  <si>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</si>
  <si>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</si>
  <si>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</si>
  <si>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</si>
  <si>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</si>
  <si>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</si>
  <si>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</si>
  <si>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</si>
  <si>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</si>
  <si>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</si>
  <si>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</si>
  <si>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</si>
  <si>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</si>
  <si>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</si>
  <si>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</si>
  <si>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</si>
  <si>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</si>
  <si>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</si>
  <si>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</si>
  <si>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</si>
  <si>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</si>
  <si>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</si>
  <si>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</si>
  <si>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</si>
  <si>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</si>
  <si>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</si>
  <si>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</si>
  <si>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</si>
  <si>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</si>
  <si>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</si>
  <si>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</si>
  <si>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</si>
  <si>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</si>
  <si>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</si>
  <si>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</si>
  <si>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</si>
  <si>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</si>
  <si>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</si>
  <si>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</si>
  <si>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</si>
  <si>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</si>
  <si>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</si>
  <si>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</si>
  <si>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</si>
  <si>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</si>
  <si>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</si>
  <si>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</si>
  <si>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</si>
  <si>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</si>
  <si>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</si>
  <si>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</si>
  <si>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</si>
  <si>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</si>
  <si>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</si>
  <si>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</si>
  <si>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</si>
  <si>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</si>
  <si>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</si>
  <si>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</si>
  <si>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</si>
  <si>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</si>
  <si>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</si>
  <si>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</si>
  <si>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</si>
  <si>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</si>
  <si>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</si>
  <si>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</si>
  <si>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</si>
  <si>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</si>
  <si>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</si>
  <si>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</si>
  <si>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</si>
  <si>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</si>
  <si>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</si>
  <si>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</si>
  <si>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</si>
  <si>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</si>
  <si>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</si>
  <si>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</si>
  <si>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</si>
  <si>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</si>
  <si>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</si>
  <si>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</si>
  <si>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</si>
  <si>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</si>
  <si>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</si>
  <si>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</si>
  <si>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</si>
  <si>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</si>
  <si>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</si>
  <si>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</si>
  <si>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</si>
  <si>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</si>
  <si>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</si>
  <si>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</si>
  <si>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</si>
  <si>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</si>
  <si>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</si>
  <si>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</si>
  <si>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</si>
  <si>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</si>
  <si>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</si>
  <si>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</si>
  <si>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</si>
  <si>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</si>
  <si>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</si>
  <si>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</si>
  <si>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</si>
  <si>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</si>
  <si>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</si>
  <si>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</si>
  <si>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</si>
  <si>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</si>
  <si>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</si>
  <si>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</si>
  <si>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</si>
  <si>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</si>
  <si>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</si>
  <si>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</si>
  <si>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</si>
  <si>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</si>
  <si>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</si>
  <si>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</si>
  <si>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</si>
  <si>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</si>
  <si>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</si>
  <si>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</si>
  <si>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</si>
  <si>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</si>
  <si>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</si>
  <si>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</si>
  <si>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</si>
  <si>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</si>
  <si>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</si>
  <si>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</si>
  <si>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</si>
  <si>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</si>
  <si>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</si>
  <si>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</si>
  <si>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</si>
  <si>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</si>
  <si>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</si>
  <si>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</si>
  <si>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</si>
  <si>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</si>
  <si>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</si>
  <si>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</si>
  <si>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</si>
  <si>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</si>
  <si>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</si>
  <si>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</si>
  <si>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</si>
  <si>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</si>
  <si>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</si>
  <si>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</si>
  <si>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</si>
  <si>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</si>
  <si>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</si>
  <si>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</si>
  <si>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</si>
  <si>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</si>
  <si>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</si>
  <si>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</si>
  <si>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</si>
  <si>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</si>
  <si>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</si>
  <si>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</si>
  <si>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</si>
  <si>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</si>
  <si>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</si>
  <si>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</si>
  <si>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</si>
  <si>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</si>
  <si>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</si>
  <si>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</si>
  <si>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</si>
  <si>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</si>
  <si>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</si>
  <si>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</si>
  <si>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</si>
  <si>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</si>
  <si>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</si>
  <si>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</si>
  <si>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</si>
  <si>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</si>
  <si>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</si>
  <si>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</si>
  <si>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</si>
  <si>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</si>
  <si>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</si>
  <si>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</si>
  <si>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</si>
  <si>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</si>
  <si>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</si>
  <si>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</si>
  <si>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</si>
  <si>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</si>
  <si>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</si>
  <si>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</si>
  <si>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</si>
  <si>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</si>
  <si>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</si>
  <si>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</si>
  <si>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</si>
  <si>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</si>
  <si>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</si>
  <si>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</si>
  <si>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</si>
  <si>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</si>
  <si>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</si>
  <si>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</si>
  <si>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</si>
  <si>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</si>
  <si>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</si>
  <si>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</si>
  <si>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</si>
  <si>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</si>
  <si>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</si>
  <si>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</si>
  <si>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</si>
  <si>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</si>
  <si>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</si>
  <si>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</si>
  <si>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</si>
  <si>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</si>
  <si>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</si>
  <si>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</si>
  <si>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</si>
  <si>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</si>
  <si>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</si>
  <si>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</si>
  <si>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</si>
  <si>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</si>
  <si>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</si>
  <si>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</si>
  <si>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</si>
  <si>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</si>
  <si>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</si>
  <si>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</si>
  <si>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</si>
  <si>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</si>
  <si>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</si>
  <si>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</si>
  <si>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</si>
  <si>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</si>
  <si>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</si>
  <si>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</si>
  <si>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</si>
  <si>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</si>
  <si>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</si>
  <si>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</si>
  <si>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</si>
  <si>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</si>
  <si>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</si>
  <si>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</si>
  <si>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</si>
  <si>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</si>
  <si>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</si>
  <si>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</si>
  <si>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</si>
  <si>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</si>
  <si>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</si>
  <si>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</si>
  <si>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</si>
  <si>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</si>
  <si>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</si>
  <si>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</si>
  <si>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</si>
  <si>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</si>
  <si>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</si>
  <si>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</si>
  <si>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</si>
  <si>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</si>
  <si>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</si>
  <si>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</si>
  <si>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</si>
  <si>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</si>
  <si>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</si>
  <si>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</si>
  <si>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</si>
  <si>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</si>
  <si>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</si>
  <si>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</si>
  <si>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</si>
  <si>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</si>
  <si>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</si>
  <si>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</si>
  <si>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</si>
  <si>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</si>
  <si>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</si>
  <si>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</si>
  <si>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</si>
  <si>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</si>
  <si>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</si>
  <si>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</si>
  <si>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</si>
  <si>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</si>
  <si>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</si>
  <si>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</si>
  <si>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</si>
  <si>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</si>
  <si>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</si>
  <si>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</si>
  <si>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</si>
  <si>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</si>
  <si>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</si>
  <si>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</si>
  <si>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</si>
  <si>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</si>
  <si>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</si>
  <si>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</si>
  <si>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</si>
  <si>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</si>
  <si>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</si>
  <si>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</si>
  <si>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</si>
  <si>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</si>
  <si>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</si>
  <si>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</si>
  <si>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</si>
  <si>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</si>
  <si>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</si>
  <si>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</si>
  <si>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</si>
  <si>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</si>
  <si>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</si>
  <si>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</si>
  <si>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</si>
  <si>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</si>
  <si>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</si>
  <si>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</si>
  <si>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</si>
  <si>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</si>
  <si>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</si>
  <si>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</si>
  <si>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</si>
  <si>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</si>
  <si>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</si>
  <si>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</si>
  <si>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</si>
  <si>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</si>
  <si>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</si>
  <si>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</si>
  <si>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</si>
  <si>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</si>
  <si>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</si>
  <si>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</si>
  <si>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</si>
  <si>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</si>
  <si>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</si>
  <si>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</si>
  <si>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</si>
  <si>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</si>
  <si>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</si>
  <si>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</si>
  <si>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</si>
  <si>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</si>
  <si>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</si>
  <si>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</si>
  <si>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</si>
  <si>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</si>
  <si>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</si>
  <si>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</si>
  <si>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</si>
  <si>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</si>
  <si>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</si>
  <si>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</si>
  <si>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</si>
  <si>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</si>
  <si>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</si>
  <si>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</si>
  <si>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</si>
  <si>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</si>
  <si>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</si>
  <si>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</si>
  <si>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</si>
  <si>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</si>
  <si>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</si>
  <si>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</si>
  <si>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</si>
  <si>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</si>
  <si>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</si>
  <si>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</si>
  <si>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</si>
  <si>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</si>
  <si>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</si>
  <si>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</si>
  <si>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</si>
  <si>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</si>
  <si>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</si>
  <si>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</si>
  <si>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</si>
  <si>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</si>
  <si>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</si>
  <si>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</si>
  <si>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</si>
  <si>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</si>
  <si>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</si>
  <si>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</si>
  <si>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</si>
  <si>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</si>
  <si>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</si>
  <si>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</si>
  <si>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</si>
  <si>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</si>
  <si>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</si>
  <si>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</si>
  <si>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</si>
  <si>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</si>
  <si>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</si>
  <si>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</si>
  <si>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</si>
  <si>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</si>
  <si>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</si>
  <si>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</si>
  <si>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</si>
  <si>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</si>
  <si>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</si>
  <si>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</si>
  <si>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</si>
  <si>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</si>
  <si>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</si>
  <si>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</si>
  <si>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</si>
  <si>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</si>
  <si>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</si>
  <si>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</si>
  <si>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</si>
  <si>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</si>
  <si>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</si>
  <si>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</si>
  <si>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</si>
  <si>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</si>
  <si>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</si>
  <si>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</si>
  <si>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</si>
  <si>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</si>
  <si>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</si>
  <si>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</si>
  <si>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</si>
  <si>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</si>
  <si>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</si>
  <si>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</si>
  <si>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</si>
  <si>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</si>
  <si>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</si>
  <si>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</si>
  <si>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</si>
  <si>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</si>
  <si>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</si>
  <si>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</si>
  <si>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</si>
  <si>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</si>
  <si>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</si>
  <si>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</si>
  <si>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</si>
  <si>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</si>
  <si>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</si>
  <si>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</si>
  <si>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</si>
  <si>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</si>
  <si>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</si>
  <si>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</si>
  <si>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</si>
  <si>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</si>
  <si>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</si>
  <si>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</si>
  <si>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</si>
  <si>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</si>
  <si>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</si>
  <si>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</si>
  <si>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</si>
  <si>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</si>
  <si>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</si>
  <si>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</si>
  <si>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</si>
  <si>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</si>
  <si>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</si>
  <si>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</si>
  <si>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</si>
  <si>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</si>
  <si>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</si>
  <si>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</si>
  <si>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</si>
  <si>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</si>
  <si>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</si>
  <si>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</si>
  <si>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</si>
  <si>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</si>
  <si>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</si>
  <si>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</si>
  <si>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</si>
  <si>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</si>
  <si>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</si>
  <si>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</si>
  <si>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</si>
  <si>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</si>
  <si>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</si>
  <si>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</si>
  <si>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</si>
  <si>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</si>
  <si>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</si>
  <si>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</si>
  <si>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</si>
  <si>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</si>
  <si>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</si>
  <si>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</si>
  <si>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</si>
  <si>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</si>
  <si>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</si>
  <si>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</si>
  <si>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</si>
  <si>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</si>
  <si>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</si>
  <si>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</si>
  <si>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</si>
  <si>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</si>
  <si>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</si>
  <si>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</si>
  <si>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</si>
  <si>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</si>
  <si>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</si>
  <si>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</si>
  <si>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</si>
  <si>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</si>
  <si>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</si>
  <si>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</si>
  <si>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</si>
  <si>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</si>
  <si>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</si>
  <si>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</si>
  <si>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</si>
  <si>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</si>
  <si>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</si>
  <si>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</si>
  <si>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</si>
  <si>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</si>
  <si>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</si>
  <si>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</si>
  <si>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</si>
  <si>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</si>
  <si>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</si>
  <si>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</si>
  <si>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</si>
  <si>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</si>
  <si>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</si>
  <si>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</si>
  <si>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</si>
  <si>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</si>
  <si>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</si>
  <si>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</si>
  <si>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</si>
  <si>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</si>
  <si>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</si>
  <si>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</si>
  <si>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</si>
  <si>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</si>
  <si>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</si>
  <si>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</si>
  <si>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</si>
  <si>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</si>
  <si>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</si>
  <si>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</si>
  <si>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</si>
  <si>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</si>
  <si>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</si>
  <si>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</si>
  <si>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</si>
  <si>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</si>
  <si>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</si>
  <si>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</si>
  <si>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</si>
  <si>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</si>
  <si>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</si>
  <si>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</si>
  <si>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</si>
  <si>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</si>
  <si>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</si>
  <si>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</si>
  <si>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</si>
  <si>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</si>
  <si>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</si>
  <si>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</si>
  <si>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</si>
  <si>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</si>
  <si>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</si>
  <si>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</si>
  <si>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</si>
  <si>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</si>
  <si>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</si>
  <si>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</si>
  <si>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</si>
  <si>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</si>
  <si>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</si>
  <si>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</si>
  <si>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</si>
  <si>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</si>
  <si>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</si>
  <si>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</si>
  <si>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</si>
  <si>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</si>
  <si>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</si>
  <si>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</si>
  <si>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</si>
  <si>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</si>
  <si>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</si>
  <si>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</si>
  <si>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</si>
  <si>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</si>
  <si>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</si>
  <si>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</si>
  <si>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</si>
  <si>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</si>
  <si>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</si>
  <si>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</si>
  <si>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</si>
  <si>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</si>
  <si>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</si>
  <si>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</si>
  <si>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</si>
  <si>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</si>
  <si>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</si>
  <si>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</si>
  <si>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</si>
  <si>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</si>
  <si>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</si>
  <si>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</si>
  <si>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</si>
  <si>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</si>
  <si>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</si>
  <si>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</si>
  <si>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</si>
  <si>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</si>
  <si>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</si>
  <si>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</si>
  <si>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</si>
  <si>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</si>
  <si>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</si>
  <si>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</si>
  <si>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</si>
  <si>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</si>
  <si>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</si>
  <si>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</si>
  <si>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</si>
  <si>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</si>
  <si>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</si>
  <si>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</si>
  <si>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</si>
  <si>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</si>
  <si>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</si>
  <si>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</si>
  <si>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</si>
  <si>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</si>
  <si>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</si>
  <si>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</si>
  <si>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</si>
  <si>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</si>
  <si>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</si>
  <si>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</si>
  <si>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</si>
  <si>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</si>
  <si>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</si>
  <si>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</si>
  <si>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</si>
  <si>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</si>
  <si>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</si>
  <si>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</si>
  <si>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</si>
  <si>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</si>
  <si>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</si>
  <si>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</si>
  <si>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</si>
  <si>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</si>
  <si>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</si>
  <si>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</si>
  <si>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</si>
  <si>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</si>
  <si>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</si>
  <si>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</si>
  <si>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</si>
  <si>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</si>
  <si>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</si>
  <si>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</si>
  <si>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</si>
  <si>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</si>
  <si>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</si>
  <si>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</si>
  <si>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</si>
  <si>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</si>
  <si>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</si>
  <si>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</si>
  <si>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</si>
  <si>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</si>
  <si>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</si>
  <si>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</si>
  <si>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</si>
  <si>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</si>
  <si>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</si>
  <si>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</si>
  <si>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</si>
  <si>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</si>
  <si>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</si>
  <si>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</si>
  <si>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</si>
  <si>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</si>
  <si>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</si>
  <si>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</si>
  <si>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</si>
  <si>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</si>
  <si>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</si>
  <si>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</si>
  <si>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</si>
  <si>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</si>
  <si>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</si>
  <si>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</si>
  <si>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</si>
  <si>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</si>
  <si>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</si>
  <si>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</si>
  <si>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</si>
  <si>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</si>
  <si>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</si>
  <si>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</si>
  <si>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</si>
  <si>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</si>
  <si>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</si>
  <si>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</si>
  <si>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</si>
  <si>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</si>
  <si>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</si>
  <si>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</si>
  <si>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</si>
  <si>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</si>
  <si>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</si>
  <si>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</si>
  <si>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</si>
  <si>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</si>
  <si>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</si>
  <si>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</si>
  <si>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</si>
  <si>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</si>
  <si>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</si>
  <si>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</si>
  <si>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</si>
  <si>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</si>
  <si>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</si>
  <si>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</si>
  <si>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</si>
  <si>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</si>
  <si>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</si>
  <si>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</si>
  <si>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</si>
  <si>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</si>
  <si>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</si>
  <si>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</si>
  <si>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</si>
  <si>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</si>
  <si>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</si>
  <si>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</si>
  <si>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</si>
  <si>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</si>
  <si>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</si>
  <si>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</si>
  <si>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</si>
  <si>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</si>
  <si>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</si>
  <si>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</si>
  <si>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</si>
  <si>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</si>
  <si>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</si>
  <si>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</si>
  <si>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</si>
  <si>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</si>
  <si>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</si>
  <si>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</si>
  <si>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</si>
  <si>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</si>
  <si>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</si>
  <si>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</si>
  <si>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</si>
  <si>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</si>
  <si>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</si>
  <si>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</si>
  <si>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</si>
  <si>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</si>
  <si>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</si>
  <si>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</si>
  <si>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</si>
  <si>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</si>
  <si>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</si>
  <si>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</si>
  <si>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</si>
  <si>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</si>
  <si>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</si>
  <si>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</si>
  <si>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</si>
  <si>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</si>
  <si>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</si>
  <si>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</si>
  <si>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</si>
  <si>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</si>
  <si>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</si>
  <si>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</si>
  <si>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</si>
  <si>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</si>
  <si>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</si>
  <si>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</si>
  <si>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</si>
  <si>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</si>
  <si>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</si>
  <si>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</si>
  <si>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</si>
  <si>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</si>
  <si>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</si>
  <si>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</si>
  <si>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</si>
  <si>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</si>
  <si>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</si>
  <si>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</si>
  <si>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</si>
  <si>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</si>
  <si>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</si>
  <si>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</si>
  <si>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</si>
  <si>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</si>
  <si>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</si>
  <si>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</si>
  <si>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</si>
  <si>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</si>
  <si>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</si>
  <si>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</si>
  <si>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</si>
  <si>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</si>
  <si>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</si>
  <si>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</si>
  <si>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</si>
  <si>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</si>
  <si>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</si>
  <si>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</si>
  <si>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</si>
  <si>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</si>
  <si>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</si>
  <si>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</si>
  <si>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</si>
  <si>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</si>
  <si>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</si>
  <si>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</si>
  <si>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</si>
  <si>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</si>
  <si>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</si>
  <si>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</si>
  <si>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</si>
  <si>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</si>
  <si>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</si>
  <si>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</si>
  <si>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</si>
  <si>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</si>
  <si>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</si>
  <si>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</si>
  <si>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</si>
  <si>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</si>
  <si>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</si>
  <si>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</si>
  <si>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</si>
  <si>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</si>
  <si>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</si>
  <si>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</si>
  <si>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</si>
  <si>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</si>
  <si>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</si>
  <si>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</si>
  <si>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</si>
  <si>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</si>
  <si>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</si>
  <si>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</si>
  <si>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</si>
  <si>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</si>
  <si>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</si>
  <si>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</si>
  <si>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</si>
  <si>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</si>
  <si>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</si>
  <si>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</si>
  <si>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</si>
  <si>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</si>
  <si>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</si>
  <si>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</si>
  <si>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</si>
  <si>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</si>
  <si>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</si>
  <si>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</si>
  <si>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</si>
  <si>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</si>
  <si>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</si>
  <si>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</si>
  <si>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</si>
  <si>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</si>
  <si>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</si>
  <si>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</si>
  <si>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</si>
  <si>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</si>
  <si>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</si>
  <si>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</si>
  <si>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</si>
  <si>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</si>
  <si>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</si>
  <si>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</si>
  <si>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</si>
  <si>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</si>
  <si>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</si>
  <si>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</si>
  <si>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</si>
  <si>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</si>
  <si>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</si>
  <si>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</si>
  <si>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</si>
  <si>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</si>
  <si>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</si>
  <si>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</si>
  <si>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</si>
  <si>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</si>
  <si>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</si>
  <si>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</si>
  <si>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</si>
  <si>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</si>
  <si>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</si>
  <si>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</si>
  <si>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</si>
  <si>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</si>
  <si>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</si>
  <si>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</si>
  <si>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</si>
  <si>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</si>
  <si>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</si>
  <si>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</si>
  <si>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</si>
  <si>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</si>
  <si>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</si>
  <si>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</si>
  <si>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</si>
  <si>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</si>
  <si>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</si>
  <si>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</si>
  <si>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</si>
  <si>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</si>
  <si>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</si>
  <si>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</si>
  <si>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</si>
  <si>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</si>
  <si>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</si>
  <si>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</si>
  <si>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</si>
  <si>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</si>
  <si>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</si>
  <si>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</si>
  <si>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</si>
  <si>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</si>
  <si>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</si>
  <si>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</si>
  <si>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</si>
  <si>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</si>
  <si>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</si>
  <si>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</si>
  <si>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</si>
  <si>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</si>
  <si>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</si>
  <si>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</si>
  <si>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</si>
  <si>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</si>
  <si>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</si>
  <si>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</si>
  <si>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</si>
  <si>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</si>
  <si>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</si>
  <si>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</si>
  <si>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</si>
  <si>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</si>
  <si>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</si>
  <si>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</si>
  <si>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</si>
  <si>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</si>
  <si>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</si>
  <si>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</si>
  <si>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</si>
  <si>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</si>
  <si>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</si>
  <si>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</si>
  <si>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</si>
  <si>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</si>
  <si>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</si>
  <si>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</si>
  <si>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</si>
  <si>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</si>
  <si>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</si>
  <si>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</si>
  <si>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</si>
  <si>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</si>
  <si>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</si>
  <si>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</si>
  <si>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</si>
  <si>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</si>
  <si>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</si>
  <si>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</si>
  <si>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</si>
  <si>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</si>
  <si>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</si>
  <si>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</si>
  <si>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</si>
  <si>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</si>
  <si>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</si>
  <si>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</si>
  <si>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</si>
  <si>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</si>
  <si>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</si>
  <si>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</si>
  <si>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</si>
  <si>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</si>
  <si>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</si>
  <si>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</si>
  <si>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</si>
  <si>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</si>
  <si>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</si>
  <si>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</si>
  <si>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</si>
  <si>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</si>
  <si>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</si>
  <si>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</si>
  <si>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</si>
  <si>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</si>
  <si>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</si>
  <si>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</si>
  <si>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</si>
  <si>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</si>
  <si>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</si>
  <si>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</si>
  <si>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</si>
  <si>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</si>
  <si>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</si>
  <si>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</si>
  <si>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</si>
  <si>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</si>
  <si>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</si>
  <si>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</si>
  <si>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</si>
  <si>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</si>
  <si>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</si>
  <si>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</si>
  <si>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</si>
  <si>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</si>
  <si>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</si>
  <si>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</si>
  <si>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</si>
  <si>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</si>
  <si>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</si>
  <si>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</si>
  <si>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</si>
  <si>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</si>
  <si>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</si>
  <si>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</si>
  <si>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</si>
  <si>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</si>
  <si>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</si>
  <si>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</si>
  <si>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</si>
  <si>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</si>
  <si>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</si>
  <si>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</si>
  <si>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</si>
  <si>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</si>
  <si>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</si>
  <si>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</si>
  <si>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</si>
  <si>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</si>
  <si>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</si>
  <si>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</si>
  <si>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</si>
  <si>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</si>
  <si>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</si>
  <si>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</si>
  <si>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</si>
  <si>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</si>
  <si>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</si>
  <si>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</si>
  <si>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</si>
  <si>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</si>
  <si>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</si>
  <si>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</si>
  <si>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</si>
  <si>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</si>
  <si>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</si>
  <si>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</si>
  <si>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</si>
  <si>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</si>
  <si>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</si>
  <si>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</si>
  <si>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</si>
  <si>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</si>
  <si>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</si>
  <si>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</si>
  <si>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</si>
  <si>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</si>
  <si>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</si>
  <si>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</si>
  <si>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</si>
  <si>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</si>
  <si>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</si>
  <si>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</si>
  <si>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</si>
  <si>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</si>
  <si>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</si>
  <si>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</si>
  <si>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</si>
  <si>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</si>
  <si>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</si>
  <si>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</si>
  <si>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</si>
  <si>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</si>
  <si>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</si>
  <si>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</si>
  <si>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</si>
  <si>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</si>
  <si>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</si>
  <si>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</si>
  <si>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</si>
  <si>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</si>
  <si>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</si>
  <si>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</si>
  <si>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</si>
  <si>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</si>
  <si>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</si>
  <si>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</si>
  <si>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</si>
  <si>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</si>
  <si>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</si>
  <si>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</si>
  <si>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</si>
  <si>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</si>
  <si>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</si>
  <si>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</si>
  <si>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</si>
  <si>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</si>
  <si>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</si>
  <si>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</si>
  <si>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</si>
  <si>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</si>
  <si>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</si>
  <si>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</si>
  <si>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</si>
  <si>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</si>
  <si>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</si>
  <si>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</si>
  <si>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</si>
  <si>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</si>
  <si>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</si>
  <si>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</si>
  <si>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</si>
  <si>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</si>
  <si>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</si>
  <si>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</si>
  <si>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</si>
  <si>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</si>
  <si>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</si>
  <si>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</si>
  <si>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</si>
  <si>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</si>
  <si>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</si>
  <si>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</si>
  <si>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</si>
  <si>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</si>
  <si>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</si>
  <si>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</si>
  <si>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</si>
  <si>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</si>
  <si>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</si>
  <si>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</si>
  <si>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</si>
  <si>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</si>
  <si>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</si>
  <si>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</si>
  <si>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</si>
  <si>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</si>
  <si>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</si>
  <si>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</si>
  <si>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</si>
  <si>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</si>
  <si>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</si>
  <si>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</si>
  <si>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</si>
  <si>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</si>
  <si>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</si>
  <si>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</si>
  <si>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</si>
  <si>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</si>
  <si>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</si>
  <si>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</si>
  <si>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</si>
  <si>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</si>
  <si>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</si>
  <si>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</si>
  <si>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</si>
  <si>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</si>
  <si>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</si>
  <si>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</si>
  <si>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</si>
  <si>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</si>
  <si>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</si>
  <si>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</si>
  <si>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</si>
  <si>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</si>
  <si>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</si>
  <si>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</si>
  <si>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</si>
  <si>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</si>
  <si>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</si>
  <si>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</si>
  <si>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</si>
  <si>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</si>
  <si>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</si>
  <si>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</si>
  <si>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</si>
  <si>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</si>
  <si>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</si>
  <si>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</si>
  <si>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</si>
  <si>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</si>
  <si>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</si>
  <si>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</si>
  <si>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</si>
  <si>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</si>
  <si>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</si>
  <si>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</si>
  <si>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</si>
  <si>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</si>
  <si>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</si>
  <si>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</si>
  <si>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</si>
  <si>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</si>
  <si>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</si>
  <si>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</si>
  <si>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</si>
  <si>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</si>
  <si>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</si>
  <si>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</si>
  <si>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</si>
  <si>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</si>
  <si>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</si>
  <si>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</si>
  <si>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</si>
  <si>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</si>
  <si>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</si>
  <si>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</si>
  <si>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</si>
  <si>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</si>
  <si>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</si>
  <si>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</si>
  <si>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</si>
  <si>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</si>
  <si>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</si>
  <si>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</si>
  <si>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</si>
  <si>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</si>
  <si>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</si>
  <si>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</si>
  <si>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</si>
  <si>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</si>
  <si>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</si>
  <si>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</si>
  <si>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</si>
  <si>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</si>
  <si>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</si>
  <si>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</si>
  <si>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</si>
  <si>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</si>
  <si>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</si>
  <si>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</si>
  <si>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</si>
  <si>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</si>
  <si>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</si>
  <si>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</si>
  <si>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</si>
  <si>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</si>
  <si>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</si>
  <si>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</si>
  <si>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</si>
  <si>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</si>
  <si>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</si>
  <si>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</si>
  <si>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</si>
  <si>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</si>
  <si>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</si>
  <si>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</si>
  <si>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</si>
  <si>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</si>
  <si>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</si>
  <si>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</si>
  <si>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</si>
  <si>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</si>
  <si>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</si>
  <si>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</si>
  <si>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</si>
  <si>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</si>
  <si>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</si>
  <si>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</si>
  <si>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</si>
  <si>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</si>
  <si>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</si>
  <si>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</si>
  <si>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</si>
  <si>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</si>
  <si>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</si>
  <si>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</si>
  <si>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</si>
  <si>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</si>
  <si>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</si>
  <si>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</si>
  <si>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</si>
  <si>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</si>
  <si>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</si>
  <si>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</si>
  <si>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</si>
  <si>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</si>
  <si>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</si>
  <si>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</si>
  <si>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</si>
  <si>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</si>
  <si>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</si>
  <si>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</si>
  <si>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</si>
  <si>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</si>
  <si>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</si>
  <si>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</si>
  <si>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</si>
  <si>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</si>
  <si>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</si>
  <si>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</si>
  <si>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</si>
  <si>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</si>
  <si>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</si>
  <si>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</si>
  <si>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</si>
  <si>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</si>
  <si>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</si>
  <si>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</si>
  <si>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</si>
  <si>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</si>
  <si>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</si>
  <si>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</si>
  <si>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</si>
  <si>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</si>
  <si>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</si>
  <si>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</si>
  <si>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</si>
  <si>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</si>
  <si>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</si>
  <si>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</si>
  <si>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</si>
  <si>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</si>
  <si>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</si>
  <si>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</si>
  <si>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</si>
  <si>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</si>
  <si>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</si>
  <si>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</si>
  <si>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</si>
  <si>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</si>
  <si>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</si>
  <si>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</si>
  <si>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</si>
  <si>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</si>
  <si>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</si>
  <si>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</si>
  <si>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</si>
  <si>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</si>
  <si>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</si>
  <si>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</si>
  <si>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</si>
  <si>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</si>
  <si>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</si>
  <si>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</si>
  <si>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</si>
  <si>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</si>
  <si>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</si>
  <si>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</si>
  <si>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</si>
  <si>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</si>
  <si>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</si>
  <si>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</si>
  <si>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</si>
  <si>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</si>
  <si>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</si>
  <si>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</si>
  <si>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</si>
  <si>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</si>
  <si>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</si>
  <si>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</si>
  <si>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</si>
  <si>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</si>
  <si>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</si>
  <si>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</si>
  <si>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</si>
  <si>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</si>
  <si>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</si>
  <si>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</si>
  <si>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</si>
  <si>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</si>
  <si>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</si>
  <si>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</si>
  <si>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</si>
  <si>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</si>
  <si>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</si>
  <si>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</si>
  <si>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</si>
  <si>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</si>
  <si>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</si>
  <si>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</si>
  <si>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</si>
  <si>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</si>
  <si>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</si>
  <si>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</si>
  <si>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</si>
  <si>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</si>
  <si>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</si>
  <si>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</si>
  <si>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</si>
  <si>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</si>
  <si>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</si>
  <si>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</si>
  <si>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</si>
  <si>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</si>
  <si>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</si>
  <si>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</si>
  <si>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</si>
  <si>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</si>
  <si>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</si>
  <si>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</si>
  <si>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</si>
  <si>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</si>
  <si>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</si>
  <si>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</si>
  <si>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</si>
  <si>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</si>
  <si>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</si>
  <si>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</si>
  <si>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</si>
  <si>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</si>
  <si>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</si>
  <si>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</si>
  <si>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</si>
  <si>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</si>
  <si>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</si>
  <si>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</si>
  <si>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</si>
  <si>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</si>
  <si>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</si>
  <si>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</si>
  <si>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</si>
  <si>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</si>
  <si>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</si>
  <si>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</si>
  <si>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</si>
  <si>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</si>
  <si>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</si>
  <si>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</si>
  <si>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</si>
  <si>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</si>
  <si>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</si>
  <si>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</si>
  <si>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</si>
  <si>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</si>
  <si>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</si>
  <si>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</si>
  <si>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</si>
  <si>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</si>
  <si>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</si>
  <si>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</si>
  <si>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</si>
  <si>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</si>
  <si>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</si>
  <si>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</si>
  <si>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</si>
  <si>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</si>
  <si>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</si>
  <si>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</si>
  <si>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</si>
  <si>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</si>
  <si>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</si>
  <si>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</si>
  <si>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</si>
  <si>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</si>
  <si>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</si>
  <si>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</si>
  <si>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</si>
  <si>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</si>
  <si>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</si>
  <si>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</si>
  <si>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</si>
  <si>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</si>
  <si>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</si>
  <si>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</si>
  <si>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</si>
  <si>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</si>
  <si>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</si>
  <si>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</si>
  <si>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</si>
  <si>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</si>
  <si>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</si>
  <si>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</si>
  <si>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</si>
  <si>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</si>
  <si>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</si>
  <si>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</si>
  <si>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</si>
  <si>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</si>
  <si>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</si>
  <si>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</si>
  <si>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</si>
  <si>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</si>
  <si>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</si>
  <si>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</si>
  <si>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</si>
  <si>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</si>
  <si>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</si>
  <si>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</si>
  <si>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</si>
  <si>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</si>
  <si>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</si>
  <si>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</si>
  <si>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</si>
  <si>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</si>
  <si>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</si>
  <si>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</si>
  <si>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</si>
  <si>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</si>
  <si>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</si>
  <si>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</si>
  <si>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</si>
  <si>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</si>
  <si>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</si>
  <si>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</si>
  <si>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</si>
  <si>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</si>
  <si>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</si>
  <si>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</si>
  <si>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</si>
  <si>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</si>
  <si>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</si>
  <si>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</si>
  <si>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</si>
  <si>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</si>
  <si>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</si>
  <si>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</si>
  <si>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</si>
  <si>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</si>
  <si>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</si>
  <si>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</si>
  <si>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</si>
  <si>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</si>
  <si>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</si>
  <si>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</si>
  <si>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</si>
  <si>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</si>
  <si>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</si>
  <si>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</si>
  <si>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</si>
  <si>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</si>
  <si>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</si>
  <si>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</si>
  <si>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</si>
  <si>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</si>
  <si>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</si>
  <si>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</si>
  <si>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</si>
  <si>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</si>
  <si>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</si>
  <si>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</si>
  <si>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</si>
  <si>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</si>
  <si>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</si>
  <si>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</si>
  <si>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</si>
  <si>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</si>
  <si>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</si>
  <si>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</si>
  <si>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</si>
  <si>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</si>
  <si>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</si>
  <si>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</si>
  <si>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</si>
  <si>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</si>
  <si>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</si>
  <si>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</si>
  <si>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</si>
  <si>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</si>
  <si>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</si>
  <si>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</si>
  <si>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</si>
  <si>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</si>
  <si>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</si>
  <si>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</si>
  <si>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</si>
  <si>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</si>
  <si>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</si>
  <si>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</si>
  <si>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</si>
  <si>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</si>
  <si>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</si>
  <si>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</si>
  <si>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</si>
  <si>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</si>
  <si>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</si>
  <si>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</si>
  <si>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</si>
  <si>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</si>
  <si>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</si>
  <si>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</si>
  <si>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</si>
  <si>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</si>
  <si>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</si>
  <si>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</si>
  <si>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</si>
  <si>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</si>
  <si>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</si>
  <si>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</si>
  <si>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</si>
  <si>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</si>
  <si>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</si>
  <si>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</si>
  <si>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</si>
  <si>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</si>
  <si>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</si>
  <si>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</si>
  <si>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</si>
  <si>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</si>
  <si>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</si>
  <si>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</si>
  <si>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</si>
  <si>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</si>
  <si>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</si>
  <si>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</si>
  <si>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</si>
  <si>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</si>
  <si>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</si>
  <si>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</si>
  <si>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</si>
  <si>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</si>
  <si>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</si>
  <si>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</si>
  <si>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</si>
  <si>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</si>
  <si>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</si>
  <si>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</si>
  <si>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</si>
  <si>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</si>
  <si>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</si>
  <si>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</si>
  <si>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</si>
  <si>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</si>
  <si>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</si>
  <si>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</si>
  <si>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</si>
  <si>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</si>
  <si>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</si>
  <si>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</si>
  <si>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</si>
  <si>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</si>
  <si>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</si>
  <si>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</si>
  <si>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</si>
  <si>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</si>
  <si>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</si>
  <si>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</si>
  <si>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</si>
  <si>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</si>
  <si>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</si>
  <si>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</si>
  <si>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</si>
  <si>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</si>
  <si>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</si>
  <si>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</si>
  <si>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</si>
  <si>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</si>
  <si>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</si>
  <si>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</si>
  <si>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</si>
  <si>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</si>
  <si>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</si>
  <si>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</si>
  <si>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</si>
  <si>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</si>
  <si>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</si>
  <si>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</si>
  <si>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</si>
  <si>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</si>
  <si>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</si>
  <si>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</si>
  <si>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</si>
  <si>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</si>
  <si>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</si>
  <si>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</si>
  <si>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</si>
  <si>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</si>
  <si>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</si>
  <si>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</si>
  <si>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</si>
  <si>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</si>
  <si>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</si>
  <si>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</si>
  <si>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</si>
  <si>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</si>
  <si>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</si>
  <si>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</si>
  <si>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</si>
  <si>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</si>
  <si>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</si>
  <si>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</si>
  <si>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</si>
  <si>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</si>
  <si>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</si>
  <si>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</si>
  <si>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</si>
  <si>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</si>
  <si>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</si>
  <si>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</si>
  <si>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</si>
  <si>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</si>
  <si>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</si>
  <si>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</si>
  <si>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</si>
  <si>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</si>
  <si>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</si>
  <si>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</si>
  <si>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</si>
  <si>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</si>
  <si>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</si>
  <si>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</si>
  <si>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</si>
  <si>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</si>
  <si>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</si>
  <si>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</si>
  <si>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</si>
  <si>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</si>
  <si>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</si>
  <si>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</si>
  <si>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</si>
  <si>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</si>
  <si>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</si>
  <si>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</si>
  <si>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</si>
  <si>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</si>
  <si>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</si>
  <si>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</si>
  <si>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</si>
  <si>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</si>
  <si>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</si>
  <si>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</si>
  <si>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</si>
  <si>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</si>
  <si>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</si>
  <si>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</si>
  <si>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</si>
  <si>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</si>
  <si>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</si>
  <si>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</si>
  <si>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</si>
  <si>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</si>
  <si>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</si>
  <si>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</si>
  <si>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</si>
  <si>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</si>
  <si>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</si>
  <si>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</si>
  <si>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</si>
  <si>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</si>
  <si>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</si>
  <si>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</si>
  <si>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</si>
  <si>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</si>
  <si>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</si>
  <si>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</si>
  <si>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</si>
  <si>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</si>
  <si>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</si>
  <si>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</si>
  <si>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</si>
  <si>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</si>
  <si>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</si>
  <si>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</si>
  <si>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</si>
  <si>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</si>
  <si>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</si>
  <si>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</si>
  <si>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</si>
  <si>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</si>
  <si>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</si>
  <si>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</si>
  <si>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</si>
  <si>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</si>
  <si>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</si>
  <si>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</si>
  <si>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</si>
  <si>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</si>
  <si>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</si>
  <si>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</si>
  <si>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</si>
  <si>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</si>
  <si>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</si>
  <si>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</si>
  <si>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</si>
  <si>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</si>
  <si>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</si>
  <si>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</si>
  <si>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</si>
  <si>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</si>
  <si>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</si>
  <si>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</si>
  <si>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</si>
  <si>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</si>
  <si>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</si>
  <si>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</si>
  <si>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</si>
  <si>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</si>
  <si>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</si>
  <si>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</si>
  <si>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</si>
  <si>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</si>
  <si>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</si>
  <si>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</si>
  <si>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</si>
  <si>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</si>
  <si>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</si>
  <si>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</si>
  <si>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</si>
  <si>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</si>
  <si>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</si>
  <si>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</si>
  <si>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</si>
  <si>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</si>
  <si>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</si>
  <si>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</si>
  <si>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</si>
  <si>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</si>
  <si>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</si>
  <si>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</si>
  <si>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</si>
  <si>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</si>
  <si>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</si>
  <si>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</si>
  <si>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</si>
  <si>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</si>
  <si>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</si>
  <si>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</si>
  <si>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</si>
  <si>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</si>
  <si>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</si>
  <si>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</si>
  <si>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</si>
  <si>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</si>
  <si>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</si>
  <si>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</si>
  <si>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</si>
  <si>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</si>
  <si>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</si>
  <si>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</si>
  <si>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</si>
  <si>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</si>
  <si>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</si>
  <si>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</si>
  <si>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</si>
  <si>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</si>
  <si>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</si>
  <si>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</si>
  <si>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</si>
  <si>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</si>
  <si>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</si>
  <si>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</si>
  <si>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</si>
  <si>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</si>
  <si>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</si>
  <si>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</si>
  <si>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</si>
  <si>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</si>
  <si>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</si>
  <si>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</si>
  <si>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</si>
  <si>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</si>
  <si>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</si>
  <si>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</si>
  <si>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</si>
  <si>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</si>
  <si>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</si>
  <si>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</si>
  <si>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</si>
  <si>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</si>
  <si>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</si>
  <si>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</si>
  <si>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</si>
  <si>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</si>
  <si>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</si>
  <si>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</si>
  <si>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</si>
  <si>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</si>
  <si>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</si>
  <si>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</si>
  <si>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</si>
  <si>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</si>
  <si>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</si>
  <si>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</si>
  <si>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</si>
  <si>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</si>
  <si>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</si>
  <si>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</si>
  <si>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</si>
  <si>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</si>
  <si>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</si>
  <si>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</si>
  <si>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</si>
  <si>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</si>
  <si>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</si>
  <si>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</si>
  <si>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</si>
  <si>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</si>
  <si>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</si>
  <si>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</si>
  <si>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</si>
  <si>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</si>
  <si>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</si>
  <si>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</si>
  <si>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</si>
  <si>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</si>
  <si>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</si>
  <si>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</si>
  <si>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</si>
  <si>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</si>
  <si>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</si>
  <si>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</si>
  <si>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</si>
  <si>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</si>
  <si>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</si>
  <si>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</si>
  <si>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</si>
  <si>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</si>
  <si>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</si>
  <si>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</si>
  <si>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</si>
  <si>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</si>
  <si>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</si>
  <si>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</si>
  <si>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</si>
  <si>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</si>
  <si>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</si>
  <si>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</si>
  <si>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</si>
  <si>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</si>
  <si>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</si>
  <si>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</si>
  <si>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</si>
  <si>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</si>
  <si>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</si>
  <si>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</si>
  <si>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</si>
  <si>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</si>
  <si>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</si>
  <si>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</si>
  <si>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</si>
  <si>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</si>
  <si>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</si>
  <si>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</si>
  <si>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</si>
  <si>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</si>
  <si>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</si>
  <si>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</si>
  <si>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</si>
  <si>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</si>
  <si>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</si>
  <si>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</si>
  <si>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</si>
  <si>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</si>
  <si>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</si>
  <si>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</si>
  <si>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</si>
  <si>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</si>
  <si>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</si>
  <si>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</si>
  <si>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</si>
  <si>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</si>
  <si>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</si>
  <si>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</si>
  <si>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</si>
  <si>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</si>
  <si>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</si>
  <si>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</si>
  <si>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</si>
  <si>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</si>
  <si>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</si>
  <si>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</si>
  <si>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</si>
  <si>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</si>
  <si>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</si>
  <si>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</si>
  <si>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</si>
  <si>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</si>
  <si>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</si>
  <si>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</si>
  <si>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</si>
  <si>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</si>
  <si>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</si>
  <si>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</si>
  <si>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</si>
  <si>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</si>
  <si>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</si>
  <si>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</si>
  <si>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</si>
  <si>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</si>
  <si>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</si>
  <si>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</si>
  <si>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</si>
  <si>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</si>
  <si>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</si>
  <si>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</si>
  <si>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</si>
  <si>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</si>
  <si>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</si>
  <si>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</si>
  <si>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</si>
  <si>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</si>
  <si>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</si>
  <si>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</si>
  <si>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</si>
  <si>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</si>
  <si>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</si>
  <si>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</si>
  <si>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</si>
  <si>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</si>
  <si>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</si>
  <si>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</si>
  <si>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</si>
  <si>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</si>
  <si>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</si>
  <si>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</si>
  <si>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</si>
  <si>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</si>
  <si>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</si>
  <si>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</si>
  <si>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</si>
  <si>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</si>
  <si>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</si>
  <si>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</si>
  <si>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</si>
  <si>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</si>
  <si>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</si>
  <si>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</si>
  <si>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</si>
  <si>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</si>
  <si>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</si>
  <si>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</si>
  <si>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</si>
  <si>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</si>
  <si>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</si>
  <si>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</si>
  <si>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</si>
  <si>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</si>
  <si>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</si>
  <si>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</si>
  <si>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</si>
  <si>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</si>
  <si>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</si>
  <si>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</si>
  <si>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</si>
  <si>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</si>
  <si>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</si>
  <si>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</si>
  <si>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</si>
  <si>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</si>
  <si>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</si>
  <si>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</si>
  <si>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</si>
  <si>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</si>
  <si>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</si>
  <si>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</si>
  <si>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</si>
  <si>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</si>
  <si>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</si>
  <si>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</si>
  <si>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</si>
  <si>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</si>
  <si>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</si>
  <si>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</si>
  <si>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</si>
  <si>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</si>
  <si>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</si>
  <si>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</si>
  <si>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</si>
  <si>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</si>
  <si>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</si>
  <si>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</si>
  <si>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</si>
  <si>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</si>
  <si>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</si>
  <si>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</si>
  <si>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</si>
  <si>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</si>
  <si>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</si>
  <si>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</si>
  <si>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</si>
  <si>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</si>
  <si>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</si>
  <si>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</si>
  <si>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</si>
  <si>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</si>
  <si>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</si>
  <si>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</si>
  <si>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</si>
  <si>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</si>
  <si>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</si>
  <si>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</si>
  <si>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</si>
  <si>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</si>
  <si>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</si>
  <si>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</si>
  <si>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</si>
  <si>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</si>
  <si>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</si>
  <si>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</si>
  <si>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</si>
  <si>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</si>
  <si>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</si>
  <si>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</si>
  <si>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</si>
  <si>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</si>
  <si>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</si>
  <si>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</si>
  <si>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</si>
  <si>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</si>
  <si>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</si>
  <si>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</si>
  <si>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</si>
  <si>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</si>
  <si>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</si>
  <si>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</si>
  <si>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</si>
  <si>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</si>
  <si>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</si>
  <si>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</si>
  <si>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</si>
  <si>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</si>
  <si>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</si>
  <si>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</si>
  <si>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</si>
  <si>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</si>
  <si>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</si>
  <si>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</si>
  <si>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</si>
  <si>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</si>
  <si>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</si>
  <si>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</si>
  <si>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</si>
  <si>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</si>
  <si>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</si>
  <si>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</si>
  <si>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</si>
  <si>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</si>
  <si>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</si>
  <si>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</si>
  <si>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</si>
  <si>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</si>
  <si>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</si>
  <si>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</si>
  <si>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</si>
  <si>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</si>
  <si>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</si>
  <si>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</si>
  <si>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</si>
  <si>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</si>
  <si>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</si>
  <si>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</si>
  <si>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</si>
  <si>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</si>
  <si>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</si>
  <si>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</si>
  <si>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</si>
  <si>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</si>
  <si>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</si>
  <si>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</si>
  <si>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</si>
  <si>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</si>
  <si>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</si>
  <si>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</si>
  <si>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</si>
  <si>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</si>
  <si>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</si>
  <si>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</si>
  <si>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</si>
  <si>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</si>
  <si>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</si>
  <si>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</si>
  <si>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</si>
  <si>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</si>
  <si>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</si>
  <si>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</si>
  <si>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</si>
  <si>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</si>
  <si>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</si>
  <si>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</si>
  <si>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</si>
  <si>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</si>
  <si>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</si>
  <si>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</si>
  <si>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</si>
  <si>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</si>
  <si>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</si>
  <si>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</si>
  <si>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</si>
  <si>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</si>
  <si>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</si>
  <si>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</si>
  <si>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</si>
  <si>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</si>
  <si>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</si>
  <si>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</si>
  <si>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</si>
  <si>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</si>
  <si>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</si>
  <si>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</si>
  <si>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</si>
  <si>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</si>
  <si>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</si>
  <si>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</si>
  <si>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</si>
  <si>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</si>
  <si>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</si>
  <si>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</si>
  <si>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</si>
  <si>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</si>
  <si>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</si>
  <si>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</si>
  <si>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</si>
  <si>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</si>
  <si>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</si>
  <si>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</si>
  <si>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</si>
  <si>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</si>
  <si>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</si>
  <si>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</si>
  <si>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</si>
  <si>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</si>
  <si>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</si>
  <si>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</si>
  <si>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</si>
  <si>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</si>
  <si>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</si>
  <si>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</si>
  <si>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</si>
  <si>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</si>
  <si>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</si>
  <si>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</si>
  <si>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</si>
  <si>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</si>
  <si>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</si>
  <si>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</si>
  <si>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</si>
  <si>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</si>
  <si>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</si>
  <si>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</si>
  <si>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</si>
  <si>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</si>
  <si>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</si>
  <si>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</si>
  <si>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</si>
  <si>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</si>
  <si>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</si>
  <si>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</si>
  <si>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</si>
  <si>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</si>
  <si>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</si>
  <si>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</si>
  <si>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</si>
  <si>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</si>
  <si>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</si>
  <si>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</si>
  <si>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</si>
  <si>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</si>
  <si>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</si>
  <si>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</si>
  <si>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</si>
  <si>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</si>
  <si>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</si>
  <si>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</si>
  <si>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</si>
  <si>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</si>
  <si>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</si>
  <si>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</si>
  <si>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</si>
  <si>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</si>
  <si>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</si>
  <si>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</si>
  <si>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</si>
  <si>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</si>
  <si>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</si>
  <si>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</si>
  <si>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</si>
  <si>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</si>
  <si>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</si>
  <si>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</si>
  <si>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</si>
  <si>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</si>
  <si>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</si>
  <si>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</si>
  <si>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</si>
  <si>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</si>
  <si>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</si>
  <si>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</si>
  <si>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</si>
  <si>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</si>
  <si>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</si>
  <si>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</si>
  <si>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</si>
  <si>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</si>
  <si>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</si>
  <si>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</si>
  <si>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</si>
  <si>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</si>
  <si>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</si>
  <si>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</si>
  <si>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</si>
  <si>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</si>
  <si>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</si>
  <si>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</si>
  <si>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</si>
  <si>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</si>
  <si>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</si>
  <si>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</si>
  <si>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</si>
  <si>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</si>
  <si>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</si>
  <si>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</si>
  <si>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</si>
  <si>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</si>
  <si>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</si>
  <si>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</si>
  <si>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</si>
  <si>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</si>
  <si>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</si>
  <si>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</si>
  <si>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</si>
  <si>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</si>
  <si>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</si>
  <si>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</si>
  <si>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</si>
  <si>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</si>
  <si>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</si>
  <si>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</si>
  <si>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</si>
  <si>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</si>
  <si>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</si>
  <si>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</si>
  <si>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</si>
  <si>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</si>
  <si>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</si>
  <si>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</si>
  <si>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</si>
  <si>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</si>
  <si>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</si>
  <si>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</si>
  <si>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</si>
  <si>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</si>
  <si>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</si>
  <si>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</si>
  <si>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</si>
  <si>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</si>
  <si>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</si>
  <si>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</si>
  <si>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</si>
  <si>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</si>
  <si>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</si>
  <si>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</si>
  <si>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</si>
  <si>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</si>
  <si>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</si>
  <si>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</si>
  <si>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</si>
  <si>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</si>
  <si>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</si>
  <si>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</si>
  <si>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</si>
  <si>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</si>
  <si>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</si>
  <si>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</si>
  <si>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</si>
  <si>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</si>
  <si>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</si>
  <si>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</si>
  <si>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</si>
  <si>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</si>
  <si>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</si>
  <si>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</si>
  <si>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</si>
  <si>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</si>
  <si>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</si>
  <si>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</si>
  <si>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</si>
  <si>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</si>
  <si>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</si>
  <si>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</si>
  <si>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</si>
  <si>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</si>
  <si>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</si>
  <si>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</si>
  <si>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</si>
  <si>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</si>
  <si>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</si>
  <si>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</si>
  <si>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</si>
  <si>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</si>
  <si>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</si>
  <si>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</si>
  <si>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</si>
  <si>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</si>
  <si>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</si>
  <si>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</si>
  <si>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</si>
  <si>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</si>
  <si>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</si>
  <si>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</si>
  <si>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</si>
  <si>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</si>
  <si>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</si>
  <si>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</si>
  <si>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</si>
  <si>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</si>
  <si>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</si>
  <si>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</si>
  <si>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</si>
  <si>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</si>
  <si>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</si>
  <si>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</si>
  <si>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</si>
  <si>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</si>
  <si>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</si>
  <si>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</si>
  <si>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</si>
  <si>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</si>
  <si>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</si>
  <si>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</si>
  <si>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</si>
  <si>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</si>
  <si>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</si>
  <si>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</si>
  <si>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</si>
  <si>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</si>
  <si>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</si>
  <si>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</si>
  <si>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</si>
  <si>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</si>
  <si>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</si>
  <si>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</si>
  <si>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</si>
  <si>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</si>
  <si>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</si>
  <si>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</si>
  <si>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</si>
  <si>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</si>
  <si>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</si>
  <si>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</si>
  <si>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</si>
  <si>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</si>
  <si>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</si>
  <si>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</si>
  <si>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</si>
  <si>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</si>
  <si>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</si>
  <si>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</si>
  <si>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</si>
  <si>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</si>
  <si>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</si>
  <si>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</si>
  <si>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</si>
  <si>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</si>
  <si>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</si>
  <si>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</si>
  <si>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</si>
  <si>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</si>
  <si>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</si>
  <si>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</si>
  <si>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</si>
  <si>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</si>
  <si>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</si>
  <si>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</si>
  <si>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</si>
  <si>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</si>
  <si>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</si>
  <si>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</si>
  <si>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</si>
  <si>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</si>
  <si>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</si>
  <si>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</si>
  <si>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</si>
  <si>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</si>
  <si>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</si>
  <si>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</si>
  <si>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</si>
  <si>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</si>
  <si>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</si>
  <si>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</si>
  <si>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</si>
  <si>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</si>
  <si>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</si>
  <si>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</si>
  <si>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</si>
  <si>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</si>
  <si>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</si>
  <si>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</si>
  <si>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</si>
  <si>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</si>
  <si>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</si>
  <si>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</si>
  <si>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</si>
  <si>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</si>
  <si>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</si>
  <si>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</si>
  <si>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</si>
  <si>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</si>
  <si>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</si>
  <si>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</si>
  <si>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</si>
  <si>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</si>
  <si>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</si>
  <si>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</si>
  <si>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</si>
  <si>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</si>
  <si>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</si>
  <si>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</si>
  <si>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</si>
  <si>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</si>
  <si>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</si>
  <si>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</si>
  <si>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</si>
  <si>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</si>
  <si>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</si>
  <si>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</si>
  <si>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</si>
  <si>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</si>
  <si>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</si>
  <si>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</si>
  <si>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</si>
  <si>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</si>
  <si>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</si>
  <si>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</si>
  <si>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</si>
  <si>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</si>
  <si>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</si>
  <si>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</si>
  <si>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</si>
  <si>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</si>
  <si>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</si>
  <si>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</si>
  <si>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</si>
  <si>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</si>
  <si>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</si>
  <si>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</si>
  <si>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</si>
  <si>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</si>
  <si>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</si>
  <si>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</si>
  <si>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</si>
  <si>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</si>
  <si>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</si>
  <si>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</si>
  <si>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</si>
  <si>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</si>
  <si>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</si>
  <si>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</si>
  <si>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</si>
  <si>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</si>
  <si>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</si>
  <si>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</si>
  <si>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</si>
  <si>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</si>
  <si>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</si>
  <si>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</si>
  <si>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</si>
  <si>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</si>
  <si>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</si>
  <si>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</si>
  <si>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</si>
  <si>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</si>
  <si>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</si>
  <si>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</si>
  <si>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</si>
  <si>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</si>
  <si>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</si>
  <si>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</si>
  <si>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</si>
  <si>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</si>
  <si>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</si>
  <si>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</si>
  <si>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</si>
  <si>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</si>
  <si>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</si>
  <si>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</si>
  <si>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</si>
  <si>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</si>
  <si>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</si>
  <si>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</si>
  <si>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</si>
  <si>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</si>
  <si>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</si>
  <si>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</si>
  <si>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</si>
  <si>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</si>
  <si>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</si>
  <si>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</si>
  <si>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</si>
  <si>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</si>
  <si>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</si>
  <si>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</si>
  <si>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</si>
  <si>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</si>
  <si>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</si>
  <si>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</si>
  <si>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</si>
  <si>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</si>
  <si>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</si>
  <si>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</si>
  <si>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</si>
  <si>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</si>
  <si>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</si>
  <si>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</si>
  <si>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</si>
  <si>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</si>
  <si>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</si>
  <si>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</si>
  <si>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</si>
  <si>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</si>
  <si>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</si>
  <si>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</si>
  <si>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</si>
  <si>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</si>
  <si>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</si>
  <si>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</si>
  <si>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</si>
  <si>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</si>
  <si>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</si>
  <si>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</si>
  <si>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</si>
  <si>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</si>
  <si>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</si>
  <si>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</si>
  <si>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</si>
  <si>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</si>
  <si>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</si>
  <si>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</si>
  <si>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</si>
  <si>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</si>
  <si>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</si>
  <si>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</si>
  <si>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</si>
  <si>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</si>
  <si>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</si>
  <si>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</si>
  <si>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</si>
  <si>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</si>
  <si>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</si>
  <si>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</si>
  <si>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</si>
  <si>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</si>
  <si>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</si>
  <si>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</si>
  <si>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</si>
  <si>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</si>
  <si>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</si>
  <si>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</si>
  <si>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</si>
  <si>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</si>
  <si>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</si>
  <si>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</si>
  <si>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</si>
  <si>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</si>
  <si>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</si>
  <si>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</si>
  <si>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</si>
  <si>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</si>
  <si>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</si>
  <si>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</si>
  <si>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</si>
  <si>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</si>
  <si>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</si>
  <si>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</si>
  <si>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</si>
  <si>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</si>
  <si>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</si>
  <si>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</si>
  <si>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</si>
  <si>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</si>
  <si>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</si>
  <si>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</si>
  <si>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</si>
  <si>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</si>
  <si>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</si>
  <si>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</si>
  <si>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</si>
  <si>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</si>
  <si>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</si>
  <si>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</si>
  <si>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</si>
  <si>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</si>
  <si>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</si>
  <si>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</si>
  <si>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</si>
  <si>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</si>
  <si>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</si>
  <si>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</si>
  <si>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</si>
  <si>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</si>
  <si>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</si>
  <si>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</si>
  <si>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</si>
  <si>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</si>
  <si>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</si>
  <si>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</si>
  <si>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</si>
  <si>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</si>
  <si>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</si>
  <si>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</si>
  <si>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</si>
  <si>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</si>
  <si>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</si>
  <si>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</si>
  <si>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</si>
  <si>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</si>
  <si>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</si>
  <si>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</si>
  <si>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</si>
  <si>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</si>
  <si>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</si>
  <si>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</si>
  <si>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</si>
  <si>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</si>
  <si>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</si>
  <si>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</si>
  <si>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</si>
  <si>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</si>
  <si>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</si>
  <si>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</si>
  <si>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</si>
  <si>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</si>
  <si>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</si>
  <si>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</si>
  <si>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</si>
  <si>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</si>
  <si>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</si>
  <si>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</si>
  <si>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</si>
  <si>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</si>
  <si>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</si>
  <si>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</si>
  <si>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</si>
  <si>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</si>
  <si>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</si>
  <si>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</si>
  <si>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</si>
  <si>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</si>
  <si>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</si>
  <si>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</si>
  <si>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</si>
  <si>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</si>
  <si>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</si>
  <si>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</si>
  <si>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</si>
  <si>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</si>
  <si>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</si>
  <si>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</si>
  <si>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</si>
  <si>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</si>
  <si>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</si>
  <si>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</si>
  <si>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</si>
  <si>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</si>
  <si>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</si>
  <si>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</si>
  <si>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</si>
  <si>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</si>
  <si>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</si>
  <si>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</si>
  <si>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</si>
  <si>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</si>
  <si>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</si>
  <si>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</si>
  <si>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</si>
  <si>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</si>
  <si>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</si>
  <si>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</si>
  <si>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</si>
  <si>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</si>
  <si>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</si>
  <si>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</si>
  <si>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</si>
  <si>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</si>
  <si>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</si>
  <si>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</si>
  <si>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</si>
  <si>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</si>
  <si>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</si>
  <si>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</si>
  <si>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</si>
  <si>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</si>
  <si>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</si>
  <si>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</si>
  <si>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</si>
  <si>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</si>
  <si>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</si>
  <si>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</si>
  <si>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</si>
  <si>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</si>
  <si>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</si>
  <si>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</si>
  <si>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</si>
  <si>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</si>
  <si>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</si>
  <si>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</si>
  <si>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</si>
  <si>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</si>
  <si>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</si>
  <si>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</si>
  <si>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</si>
  <si>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</si>
  <si>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</si>
  <si>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</si>
  <si>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</si>
  <si>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</si>
  <si>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</si>
  <si>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</si>
  <si>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</si>
  <si>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</si>
  <si>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</si>
  <si>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</si>
  <si>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</si>
  <si>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</si>
  <si>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</si>
  <si>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</si>
  <si>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</si>
  <si>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</si>
  <si>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</si>
  <si>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</si>
  <si>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</si>
  <si>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</si>
  <si>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</si>
  <si>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</si>
  <si>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</si>
  <si>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</si>
  <si>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</si>
  <si>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</si>
  <si>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</si>
  <si>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</si>
  <si>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</si>
  <si>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</si>
  <si>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</si>
  <si>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</si>
  <si>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</si>
  <si>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</si>
  <si>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</si>
  <si>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</si>
  <si>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</si>
  <si>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</si>
  <si>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</si>
  <si>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</si>
  <si>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</si>
  <si>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</si>
  <si>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</si>
  <si>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</si>
  <si>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</si>
  <si>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</si>
  <si>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</si>
  <si>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</si>
  <si>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</si>
  <si>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</si>
  <si>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</si>
  <si>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</si>
  <si>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</si>
  <si>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</si>
  <si>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</si>
  <si>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</si>
  <si>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</si>
  <si>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</si>
  <si>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</si>
  <si>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</si>
  <si>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</si>
  <si>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</si>
  <si>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</si>
  <si>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</si>
  <si>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</si>
  <si>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</si>
  <si>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</si>
  <si>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</si>
  <si>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</si>
  <si>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</si>
  <si>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</si>
  <si>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</si>
  <si>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</si>
  <si>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</si>
  <si>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</si>
  <si>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</si>
  <si>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</si>
  <si>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</si>
  <si>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</si>
  <si>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</si>
  <si>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</si>
  <si>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</si>
  <si>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</si>
  <si>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</si>
  <si>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</si>
  <si>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</si>
  <si>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</si>
  <si>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</si>
  <si>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</si>
  <si>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</si>
  <si>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</si>
  <si>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</si>
  <si>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</si>
  <si>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</si>
  <si>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</si>
  <si>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</si>
  <si>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</si>
  <si>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</si>
  <si>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</si>
  <si>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</si>
  <si>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</si>
  <si>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</si>
  <si>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</si>
  <si>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</si>
  <si>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</si>
  <si>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</si>
  <si>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</si>
  <si>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</si>
  <si>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</si>
  <si>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</si>
  <si>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</si>
  <si>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</si>
  <si>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</si>
  <si>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</si>
  <si>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</si>
  <si>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</si>
  <si>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</si>
  <si>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</si>
  <si>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</si>
  <si>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</si>
  <si>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</si>
  <si>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</si>
  <si>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</si>
  <si>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</si>
  <si>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</si>
  <si>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</si>
  <si>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</si>
  <si>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</si>
  <si>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</si>
  <si>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</si>
  <si>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</si>
  <si>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</si>
  <si>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</si>
  <si>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</si>
  <si>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</si>
  <si>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</si>
  <si>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</si>
  <si>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</si>
  <si>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</si>
  <si>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</si>
  <si>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</si>
  <si>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</si>
  <si>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</si>
  <si>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</si>
  <si>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</si>
  <si>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</si>
  <si>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</si>
  <si>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</si>
  <si>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</si>
  <si>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</si>
  <si>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</si>
  <si>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</si>
  <si>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</si>
  <si>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</si>
  <si>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</si>
  <si>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</si>
  <si>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</si>
  <si>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</si>
  <si>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</si>
  <si>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</si>
  <si>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</si>
  <si>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</si>
  <si>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</si>
  <si>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</si>
  <si>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</si>
  <si>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</si>
  <si>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</si>
  <si>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</si>
  <si>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</si>
  <si>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</si>
  <si>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</si>
  <si>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</si>
  <si>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</si>
  <si>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</si>
  <si>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</si>
  <si>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</si>
  <si>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</si>
  <si>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</si>
  <si>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</si>
  <si>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</si>
  <si>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</si>
  <si>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</si>
  <si>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</si>
  <si>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</si>
  <si>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</si>
  <si>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</si>
  <si>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</si>
  <si>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</si>
  <si>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</si>
  <si>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</si>
  <si>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</si>
  <si>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</si>
  <si>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</si>
  <si>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</si>
  <si>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</si>
  <si>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</si>
  <si>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</si>
  <si>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</si>
  <si>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</si>
  <si>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</si>
  <si>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</si>
  <si>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</si>
  <si>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</si>
  <si>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</si>
  <si>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</si>
  <si>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</si>
  <si>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</si>
  <si>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</si>
  <si>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</si>
  <si>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</si>
  <si>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</si>
  <si>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</si>
  <si>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</si>
  <si>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</si>
  <si>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</si>
  <si>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</si>
  <si>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</si>
  <si>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</si>
  <si>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</si>
  <si>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</si>
  <si>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</si>
  <si>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</si>
  <si>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</si>
  <si>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</si>
  <si>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</si>
  <si>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</si>
  <si>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</si>
  <si>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</si>
  <si>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</si>
  <si>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</si>
  <si>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</si>
  <si>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</si>
  <si>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</si>
  <si>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</si>
  <si>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</si>
  <si>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</si>
  <si>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</si>
  <si>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</si>
  <si>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</si>
  <si>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</si>
  <si>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</si>
  <si>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</si>
  <si>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</si>
  <si>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</si>
  <si>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</si>
  <si>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</si>
  <si>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</si>
  <si>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</si>
  <si>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</si>
  <si>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</si>
  <si>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</si>
  <si>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</si>
  <si>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</si>
  <si>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</si>
  <si>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</si>
  <si>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</si>
  <si>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</si>
  <si>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</si>
  <si>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</si>
  <si>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</si>
  <si>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</si>
  <si>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</si>
  <si>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</si>
  <si>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</si>
  <si>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</si>
  <si>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</si>
  <si>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</si>
  <si>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</si>
  <si>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</si>
  <si>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</si>
  <si>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</si>
  <si>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</si>
  <si>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</si>
  <si>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</si>
  <si>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</si>
  <si>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</si>
  <si>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</si>
  <si>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</si>
  <si>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</si>
  <si>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</si>
  <si>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</si>
  <si>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</si>
  <si>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</si>
  <si>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</si>
  <si>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</si>
  <si>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</si>
  <si>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</si>
  <si>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</si>
  <si>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</si>
  <si>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</si>
  <si>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</si>
  <si>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</si>
  <si>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</si>
  <si>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</si>
  <si>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</si>
  <si>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</si>
  <si>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</si>
  <si>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</si>
  <si>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</si>
  <si>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</si>
  <si>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</si>
  <si>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</si>
  <si>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</si>
  <si>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</si>
  <si>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</si>
  <si>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</si>
  <si>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</si>
  <si>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</si>
  <si>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</si>
  <si>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</si>
  <si>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</si>
  <si>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</si>
  <si>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</si>
  <si>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</si>
  <si>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</si>
  <si>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</si>
  <si>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</si>
  <si>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</si>
  <si>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</si>
  <si>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</si>
  <si>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</si>
  <si>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</si>
  <si>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</si>
  <si>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</si>
  <si>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</si>
  <si>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</si>
  <si>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</si>
  <si>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</si>
  <si>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</si>
  <si>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</si>
  <si>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</si>
  <si>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</si>
  <si>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</si>
  <si>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</si>
  <si>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</si>
  <si>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</si>
  <si>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</si>
  <si>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</si>
  <si>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</si>
  <si>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</si>
  <si>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</si>
  <si>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</si>
  <si>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</si>
  <si>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</si>
  <si>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</si>
  <si>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</si>
  <si>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</si>
  <si>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</si>
  <si>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</si>
  <si>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</si>
  <si>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</si>
  <si>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</si>
  <si>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</si>
  <si>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</si>
  <si>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</si>
  <si>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</si>
  <si>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</si>
  <si>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</si>
  <si>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</si>
  <si>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</si>
  <si>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</si>
  <si>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</si>
  <si>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</si>
  <si>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</si>
  <si>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</si>
  <si>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</si>
  <si>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</si>
  <si>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</si>
  <si>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</si>
  <si>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</si>
  <si>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</si>
  <si>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</si>
  <si>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</si>
  <si>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</si>
  <si>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</si>
  <si>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</si>
  <si>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</si>
  <si>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</si>
  <si>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</si>
  <si>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</si>
  <si>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</si>
  <si>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</si>
  <si>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</si>
  <si>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</si>
  <si>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</si>
  <si>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</si>
  <si>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</si>
  <si>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</si>
  <si>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</si>
  <si>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</si>
  <si>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</si>
  <si>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</si>
  <si>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</si>
  <si>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</si>
  <si>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</si>
  <si>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</si>
  <si>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</si>
  <si>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</si>
  <si>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</si>
  <si>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</si>
  <si>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</si>
  <si>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</si>
  <si>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</si>
  <si>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</si>
  <si>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</si>
  <si>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</si>
  <si>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</si>
  <si>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</si>
  <si>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</si>
  <si>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</si>
  <si>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</si>
  <si>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</si>
  <si>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</si>
  <si>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</si>
  <si>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</si>
  <si>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</si>
  <si>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</si>
  <si>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</si>
  <si>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</si>
  <si>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</si>
  <si>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</si>
  <si>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</si>
  <si>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</si>
  <si>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</si>
  <si>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</si>
  <si>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</si>
  <si>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</si>
  <si>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</si>
  <si>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</si>
  <si>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</si>
  <si>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</si>
  <si>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</si>
  <si>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</si>
  <si>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</si>
  <si>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</si>
  <si>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</si>
  <si>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</si>
  <si>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</si>
  <si>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</si>
  <si>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</si>
  <si>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</si>
  <si>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</si>
  <si>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</si>
  <si>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</si>
  <si>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</si>
  <si>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</si>
  <si>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</si>
  <si>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</si>
  <si>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</si>
  <si>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</si>
  <si>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</si>
  <si>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</si>
  <si>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</si>
  <si>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</si>
  <si>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</si>
  <si>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</si>
  <si>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</si>
  <si>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</si>
  <si>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</si>
  <si>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</si>
  <si>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</si>
  <si>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</si>
  <si>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</si>
  <si>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</si>
  <si>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</si>
  <si>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</si>
  <si>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</si>
  <si>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</si>
  <si>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</si>
  <si>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</si>
  <si>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</si>
  <si>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</si>
  <si>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</si>
  <si>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</si>
  <si>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</si>
  <si>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</si>
  <si>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</si>
  <si>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</si>
  <si>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</si>
  <si>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</si>
  <si>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</si>
  <si>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</si>
  <si>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</si>
  <si>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</si>
  <si>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</si>
  <si>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</si>
  <si>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</si>
  <si>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</si>
  <si>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</si>
  <si>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</si>
  <si>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</si>
  <si>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</si>
  <si>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</si>
  <si>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</si>
  <si>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</si>
  <si>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</si>
  <si>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</si>
  <si>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</si>
  <si>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</si>
  <si>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</si>
  <si>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</si>
  <si>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</si>
  <si>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</si>
  <si>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</si>
  <si>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</si>
  <si>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</si>
  <si>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</si>
  <si>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</si>
  <si>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</si>
  <si>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</si>
  <si>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</si>
  <si>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</si>
  <si>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</si>
  <si>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</si>
  <si>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</si>
  <si>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</si>
  <si>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</si>
  <si>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</si>
  <si>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</si>
  <si>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</si>
  <si>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</si>
  <si>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</si>
  <si>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</si>
  <si>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</si>
  <si>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</si>
  <si>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</si>
  <si>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</si>
  <si>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</si>
  <si>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</si>
  <si>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</si>
  <si>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</si>
  <si>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</si>
  <si>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</si>
  <si>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</si>
  <si>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</si>
  <si>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</si>
  <si>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</si>
  <si>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</si>
  <si>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</si>
  <si>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</si>
  <si>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</si>
  <si>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</si>
  <si>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</si>
  <si>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</si>
  <si>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</si>
  <si>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</si>
  <si>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</si>
  <si>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</si>
  <si>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</si>
  <si>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</si>
  <si>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</si>
  <si>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</si>
  <si>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</si>
  <si>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</si>
  <si>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</si>
  <si>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</si>
  <si>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</si>
  <si>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</si>
  <si>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</si>
  <si>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</si>
  <si>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</si>
  <si>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</si>
  <si>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</si>
  <si>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</si>
  <si>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</si>
  <si>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</si>
  <si>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</si>
  <si>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</si>
  <si>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</si>
  <si>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</si>
  <si>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</si>
  <si>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</si>
  <si>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</si>
  <si>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</si>
  <si>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</si>
  <si>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</si>
  <si>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</si>
  <si>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</si>
  <si>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</si>
  <si>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</si>
  <si>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</si>
  <si>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</si>
  <si>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</si>
  <si>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</si>
  <si>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</si>
  <si>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</si>
  <si>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</si>
  <si>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</si>
  <si>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</si>
  <si>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</si>
  <si>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</si>
  <si>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</si>
  <si>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</si>
  <si>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</si>
  <si>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</si>
  <si>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</si>
  <si>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</si>
  <si>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</si>
  <si>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</si>
  <si>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</si>
  <si>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</si>
  <si>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</si>
  <si>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</si>
  <si>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</si>
  <si>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</si>
  <si>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</si>
  <si>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</si>
  <si>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</si>
  <si>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</si>
  <si>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</si>
  <si>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</si>
  <si>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</si>
  <si>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</si>
  <si>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</si>
  <si>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</si>
  <si>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</si>
  <si>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</si>
  <si>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</si>
  <si>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</si>
  <si>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</si>
  <si>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</si>
  <si>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</si>
  <si>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</si>
  <si>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</si>
  <si>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</si>
  <si>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</si>
  <si>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</si>
  <si>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</si>
  <si>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</si>
  <si>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</si>
  <si>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</si>
  <si>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</si>
  <si>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</si>
  <si>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</si>
  <si>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</si>
  <si>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</si>
  <si>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</si>
  <si>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</si>
  <si>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</si>
  <si>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</si>
  <si>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</si>
  <si>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</si>
  <si>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</si>
  <si>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</si>
  <si>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</si>
  <si>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</si>
  <si>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</si>
  <si>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</si>
  <si>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</si>
  <si>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</si>
  <si>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</si>
  <si>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</si>
  <si>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</si>
  <si>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</si>
  <si>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</si>
  <si>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</si>
  <si>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</si>
  <si>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</si>
  <si>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</si>
  <si>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</si>
  <si>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</si>
  <si>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</si>
  <si>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</si>
  <si>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</si>
  <si>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</si>
  <si>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</si>
  <si>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</si>
  <si>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</si>
  <si>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</si>
  <si>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</si>
  <si>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</si>
  <si>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</si>
  <si>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</si>
  <si>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</si>
  <si>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</si>
  <si>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</si>
  <si>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</si>
  <si>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</si>
  <si>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</si>
  <si>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</si>
  <si>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</si>
  <si>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</si>
  <si>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</si>
  <si>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</si>
  <si>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</si>
  <si>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</si>
  <si>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</si>
  <si>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</si>
  <si>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</si>
  <si>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</si>
  <si>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</si>
  <si>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</si>
  <si>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</si>
  <si>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</si>
  <si>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</si>
  <si>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</si>
  <si>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</si>
  <si>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</si>
  <si>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</si>
  <si>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</si>
  <si>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</si>
  <si>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</si>
  <si>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</si>
  <si>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</si>
  <si>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</si>
  <si>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</si>
  <si>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</si>
  <si>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</si>
  <si>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</si>
  <si>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</si>
  <si>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</si>
  <si>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</si>
  <si>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</si>
  <si>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</si>
  <si>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</si>
  <si>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</si>
  <si>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</si>
  <si>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</si>
  <si>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</si>
  <si>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</si>
  <si>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</si>
  <si>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</si>
  <si>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</si>
  <si>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</si>
  <si>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</si>
  <si>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</si>
  <si>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</si>
  <si>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</si>
  <si>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</si>
  <si>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</si>
  <si>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</si>
  <si>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</si>
  <si>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</si>
  <si>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</si>
  <si>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</si>
  <si>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</si>
  <si>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</si>
  <si>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</si>
  <si>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</si>
  <si>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</si>
  <si>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</si>
  <si>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</si>
  <si>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</si>
  <si>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</si>
  <si>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</si>
  <si>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</si>
  <si>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</si>
  <si>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</si>
  <si>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</si>
  <si>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</si>
  <si>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</si>
  <si>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</si>
  <si>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</si>
  <si>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</si>
  <si>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</si>
  <si>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</si>
  <si>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</si>
  <si>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</si>
  <si>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</si>
  <si>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</si>
  <si>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</si>
  <si>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</si>
  <si>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</si>
  <si>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</si>
  <si>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</si>
  <si>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</si>
  <si>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</si>
  <si>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</si>
  <si>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</si>
  <si>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</si>
  <si>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</si>
  <si>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</si>
  <si>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</si>
  <si>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</si>
  <si>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</si>
  <si>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</si>
  <si>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</si>
  <si>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</si>
  <si>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</si>
  <si>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</si>
  <si>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</si>
  <si>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</si>
  <si>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</si>
  <si>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</si>
  <si>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</si>
  <si>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</si>
  <si>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</si>
  <si>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</si>
  <si>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</si>
  <si>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</si>
  <si>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</si>
  <si>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</si>
  <si>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</si>
  <si>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</si>
  <si>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</si>
  <si>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</si>
  <si>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</si>
  <si>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</si>
  <si>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</si>
  <si>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</si>
  <si>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</si>
  <si>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</si>
  <si>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</si>
  <si>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</si>
  <si>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</si>
  <si>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</si>
  <si>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</si>
  <si>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</si>
  <si>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</si>
  <si>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</si>
  <si>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</si>
  <si>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</si>
  <si>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</si>
  <si>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</si>
  <si>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</si>
  <si>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</si>
  <si>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</si>
  <si>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</si>
  <si>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</si>
  <si>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</si>
  <si>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</si>
  <si>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</si>
  <si>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</si>
  <si>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</si>
  <si>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</si>
  <si>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</si>
  <si>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</si>
  <si>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</si>
  <si>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</si>
  <si>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</si>
  <si>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</si>
  <si>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</si>
  <si>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</si>
  <si>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</si>
  <si>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</si>
  <si>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</si>
  <si>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</si>
  <si>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</si>
  <si>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</si>
  <si>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</si>
  <si>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</si>
  <si>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</si>
  <si>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</si>
  <si>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</si>
  <si>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</si>
  <si>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</si>
  <si>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</si>
  <si>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</si>
  <si>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</si>
  <si>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</si>
  <si>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</si>
  <si>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</si>
  <si>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</si>
  <si>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</si>
  <si>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</si>
  <si>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</si>
  <si>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</si>
  <si>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</si>
  <si>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</si>
  <si>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</si>
  <si>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</si>
  <si>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</si>
  <si>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</si>
  <si>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</si>
  <si>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</si>
  <si>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</si>
  <si>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</si>
  <si>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</si>
  <si>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</si>
  <si>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</si>
  <si>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</si>
  <si>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</si>
  <si>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</si>
  <si>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</si>
  <si>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</si>
  <si>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</si>
  <si>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</si>
  <si>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</si>
  <si>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</si>
  <si>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</si>
  <si>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</si>
  <si>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</si>
  <si>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</si>
  <si>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</si>
  <si>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</si>
  <si>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</si>
  <si>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</si>
  <si>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</si>
  <si>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</si>
  <si>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</si>
  <si>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</si>
  <si>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</si>
  <si>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</si>
  <si>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</si>
  <si>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</si>
  <si>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</si>
  <si>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</si>
  <si>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</si>
  <si>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</si>
  <si>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</si>
  <si>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</si>
  <si>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</si>
  <si>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</si>
  <si>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</si>
  <si>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</si>
  <si>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</si>
  <si>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</si>
  <si>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</si>
  <si>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</si>
  <si>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</si>
  <si>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</si>
  <si>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</si>
  <si>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</si>
  <si>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</si>
  <si>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</si>
  <si>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</si>
  <si>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</si>
  <si>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</si>
  <si>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</si>
  <si>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</si>
  <si>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</si>
  <si>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</si>
  <si>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</si>
  <si>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</si>
  <si>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</si>
  <si>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</si>
  <si>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</si>
  <si>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</si>
  <si>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</si>
  <si>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</si>
  <si>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</si>
  <si>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</si>
  <si>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</si>
  <si>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</si>
  <si>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</si>
  <si>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</si>
  <si>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</si>
  <si>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</si>
  <si>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</si>
  <si>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</si>
  <si>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</si>
  <si>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</si>
  <si>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</si>
  <si>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</si>
  <si>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</si>
  <si>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</si>
  <si>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</si>
  <si>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</si>
  <si>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</si>
  <si>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</si>
  <si>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</si>
  <si>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</si>
  <si>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</si>
  <si>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</si>
  <si>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</si>
  <si>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</si>
  <si>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</si>
  <si>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</si>
  <si>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</si>
  <si>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</si>
  <si>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</si>
  <si>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</si>
  <si>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</si>
  <si>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</si>
  <si>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</si>
  <si>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</si>
  <si>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</si>
  <si>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</si>
  <si>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</si>
  <si>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</si>
  <si>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</si>
  <si>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</si>
  <si>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</si>
  <si>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</si>
  <si>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</si>
  <si>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</si>
  <si>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</si>
  <si>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</si>
  <si>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</si>
  <si>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</si>
  <si>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</si>
  <si>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</si>
  <si>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</si>
  <si>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</si>
  <si>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</si>
  <si>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</si>
  <si>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</si>
  <si>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</si>
  <si>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</si>
  <si>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</si>
  <si>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</si>
  <si>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</si>
  <si>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</si>
  <si>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</si>
  <si>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</si>
  <si>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</si>
  <si>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</si>
  <si>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</si>
  <si>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</si>
  <si>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</si>
  <si>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</si>
  <si>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</si>
  <si>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</si>
  <si>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</si>
  <si>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</si>
  <si>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</si>
  <si>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</si>
  <si>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</si>
  <si>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</si>
  <si>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</si>
  <si>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</si>
  <si>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</si>
  <si>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</si>
  <si>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</si>
  <si>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</si>
  <si>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</si>
  <si>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</si>
  <si>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</si>
  <si>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</si>
  <si>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</si>
  <si>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</si>
  <si>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</si>
  <si>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</si>
  <si>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</si>
  <si>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</si>
  <si>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</si>
  <si>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</si>
  <si>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</si>
  <si>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</si>
  <si>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</si>
  <si>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</si>
  <si>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</si>
  <si>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</si>
  <si>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</si>
  <si>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</si>
  <si>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</si>
  <si>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</si>
  <si>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</si>
  <si>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</si>
  <si>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</si>
  <si>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</si>
  <si>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</si>
  <si>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</si>
  <si>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</si>
  <si>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</si>
  <si>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</si>
  <si>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</si>
  <si>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</si>
  <si>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</si>
  <si>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</si>
  <si>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</si>
  <si>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</si>
  <si>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</si>
  <si>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</si>
  <si>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</si>
  <si>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</si>
  <si>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</si>
  <si>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</si>
  <si>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</si>
  <si>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</si>
  <si>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</si>
  <si>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</si>
  <si>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</si>
  <si>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</si>
  <si>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</si>
  <si>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</si>
  <si>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</si>
  <si>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</si>
  <si>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</si>
  <si>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</si>
  <si>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</si>
  <si>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</si>
  <si>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</si>
  <si>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</si>
  <si>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</si>
  <si>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</si>
  <si>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</si>
  <si>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</si>
  <si>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</si>
  <si>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</si>
  <si>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</si>
  <si>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</si>
  <si>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</si>
  <si>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</si>
  <si>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</si>
  <si>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</si>
  <si>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</si>
  <si>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</si>
  <si>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</si>
  <si>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</si>
  <si>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</si>
  <si>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</si>
  <si>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</si>
  <si>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</si>
  <si>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</si>
  <si>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</si>
  <si>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</si>
  <si>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</si>
  <si>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</si>
  <si>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</si>
  <si>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</si>
  <si>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</si>
  <si>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</si>
  <si>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</si>
  <si>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</si>
  <si>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</si>
  <si>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</si>
  <si>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</si>
  <si>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</si>
  <si>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</si>
  <si>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</si>
  <si>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</si>
  <si>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</si>
  <si>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</si>
  <si>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</si>
  <si>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</si>
  <si>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</si>
  <si>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</si>
  <si>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</si>
  <si>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</si>
  <si>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</si>
  <si>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</si>
  <si>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</si>
  <si>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</si>
  <si>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</si>
  <si>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</si>
  <si>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</si>
  <si>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</si>
  <si>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</si>
  <si>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</si>
  <si>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</si>
  <si>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</si>
  <si>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</si>
  <si>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</si>
  <si>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</si>
  <si>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</si>
  <si>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</si>
  <si>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</si>
  <si>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</si>
  <si>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</si>
  <si>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</si>
  <si>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</si>
  <si>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</si>
  <si>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</si>
  <si>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</si>
  <si>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</si>
  <si>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</si>
  <si>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</si>
  <si>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</si>
  <si>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</si>
  <si>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</si>
  <si>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</si>
  <si>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</si>
  <si>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</si>
  <si>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</si>
  <si>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</si>
  <si>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</si>
  <si>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</si>
  <si>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</si>
  <si>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</si>
  <si>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</si>
  <si>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</si>
  <si>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</si>
  <si>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</si>
  <si>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</si>
  <si>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</si>
  <si>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</si>
  <si>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</si>
  <si>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</si>
  <si>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</si>
  <si>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</si>
  <si>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</si>
  <si>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</si>
  <si>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</si>
  <si>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</si>
  <si>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</si>
  <si>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</si>
  <si>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</si>
  <si>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</si>
  <si>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</si>
  <si>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</si>
  <si>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</si>
  <si>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</si>
  <si>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</si>
  <si>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</si>
  <si>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</si>
  <si>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</si>
  <si>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</si>
  <si>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</si>
  <si>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</si>
  <si>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</si>
  <si>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</si>
  <si>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</si>
  <si>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</si>
  <si>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</si>
  <si>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</si>
  <si>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</si>
  <si>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</si>
  <si>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</si>
  <si>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</si>
  <si>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</si>
  <si>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</si>
  <si>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</si>
  <si>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</si>
  <si>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</si>
  <si>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</si>
  <si>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</si>
  <si>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</si>
  <si>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</si>
  <si>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</si>
  <si>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</si>
  <si>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</si>
  <si>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</si>
  <si>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</si>
  <si>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</si>
  <si>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</si>
  <si>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</si>
  <si>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</si>
  <si>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</si>
  <si>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</si>
  <si>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</si>
  <si>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</si>
  <si>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</si>
  <si>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</si>
  <si>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</si>
  <si>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</si>
  <si>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</si>
  <si>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</si>
  <si>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</si>
  <si>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</si>
  <si>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</si>
  <si>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</si>
  <si>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</si>
  <si>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</si>
  <si>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</si>
  <si>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</si>
  <si>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</si>
  <si>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</si>
  <si>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</si>
  <si>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</si>
  <si>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</si>
  <si>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</si>
  <si>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</si>
  <si>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</si>
  <si>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</si>
  <si>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</si>
  <si>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</si>
  <si>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</si>
  <si>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</si>
  <si>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</si>
  <si>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</si>
  <si>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</si>
  <si>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</si>
  <si>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</si>
  <si>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</si>
  <si>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</si>
  <si>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</si>
  <si>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</si>
  <si>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</si>
  <si>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</si>
  <si>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</si>
  <si>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</si>
  <si>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</si>
  <si>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</si>
  <si>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</si>
  <si>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</si>
  <si>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</si>
  <si>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</si>
  <si>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</si>
  <si>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</si>
  <si>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</si>
  <si>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</si>
  <si>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</si>
  <si>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</si>
  <si>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</si>
  <si>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</si>
  <si>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</si>
  <si>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</si>
  <si>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</si>
  <si>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</si>
  <si>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</si>
  <si>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</si>
  <si>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</si>
  <si>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</si>
  <si>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</si>
  <si>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</si>
  <si>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</si>
  <si>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</si>
  <si>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</si>
  <si>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</si>
  <si>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</si>
  <si>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</si>
  <si>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</si>
  <si>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</si>
  <si>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</si>
  <si>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</si>
  <si>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</si>
  <si>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</si>
  <si>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</si>
  <si>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</si>
  <si>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</si>
  <si>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</si>
  <si>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</si>
  <si>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</si>
  <si>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</si>
  <si>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</si>
  <si>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</si>
  <si>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</si>
  <si>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</si>
  <si>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</si>
  <si>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</si>
  <si>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</si>
  <si>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</si>
  <si>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</si>
  <si>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</si>
  <si>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</si>
  <si>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</si>
  <si>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</si>
  <si>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</si>
  <si>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</si>
  <si>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</si>
  <si>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</si>
  <si>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</si>
  <si>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</si>
  <si>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</si>
  <si>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</si>
  <si>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</si>
  <si>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</si>
  <si>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</si>
  <si>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</si>
  <si>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</si>
  <si>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</si>
  <si>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</si>
  <si>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</si>
  <si>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</si>
  <si>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</si>
  <si>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</si>
  <si>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</si>
  <si>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</si>
  <si>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</si>
  <si>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</si>
  <si>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</si>
  <si>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</si>
  <si>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</si>
  <si>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</si>
  <si>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</si>
  <si>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</si>
  <si>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</si>
  <si>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</si>
  <si>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</si>
  <si>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</si>
  <si>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</si>
  <si>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</si>
  <si>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</si>
  <si>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</si>
  <si>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</si>
  <si>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</si>
  <si>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</si>
  <si>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</si>
  <si>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</si>
  <si>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</si>
  <si>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</si>
  <si>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</si>
  <si>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</si>
  <si>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</si>
  <si>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</si>
  <si>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</si>
  <si>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</si>
  <si>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</si>
  <si>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</si>
  <si>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</si>
  <si>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</si>
  <si>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</si>
  <si>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</si>
  <si>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</si>
  <si>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</si>
  <si>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</si>
  <si>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</si>
  <si>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</si>
  <si>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</si>
  <si>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</si>
  <si>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</si>
  <si>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</si>
  <si>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</si>
  <si>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</si>
  <si>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</si>
  <si>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</si>
  <si>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</si>
  <si>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</si>
  <si>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</si>
  <si>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</si>
  <si>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</si>
  <si>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</si>
  <si>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</si>
  <si>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</si>
  <si>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</si>
  <si>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</si>
  <si>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</si>
  <si>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</si>
  <si>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</si>
  <si>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</si>
  <si>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</si>
  <si>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</si>
  <si>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</si>
  <si>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</si>
  <si>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</si>
  <si>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</si>
  <si>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</si>
  <si>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</si>
  <si>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</si>
  <si>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</si>
  <si>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</si>
  <si>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</si>
  <si>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</si>
  <si>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</si>
  <si>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</si>
  <si>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</si>
  <si>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</si>
  <si>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</si>
  <si>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</si>
  <si>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</si>
  <si>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</si>
  <si>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</si>
  <si>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</si>
  <si>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</si>
  <si>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</si>
  <si>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</si>
  <si>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</si>
  <si>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</si>
  <si>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</si>
  <si>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</si>
  <si>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</si>
  <si>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</si>
  <si>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</si>
  <si>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</si>
  <si>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</si>
  <si>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</si>
  <si>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</si>
  <si>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</si>
  <si>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</si>
  <si>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</si>
  <si>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</si>
  <si>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</si>
  <si>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</si>
  <si>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</si>
  <si>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</si>
  <si>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</si>
  <si>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</si>
  <si>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</si>
  <si>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</si>
  <si>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</si>
  <si>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</si>
  <si>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</si>
  <si>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</si>
  <si>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</si>
  <si>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</si>
  <si>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</si>
  <si>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</si>
  <si>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</si>
  <si>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</si>
  <si>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</si>
  <si>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</si>
  <si>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</si>
  <si>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</si>
  <si>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</si>
  <si>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</si>
  <si>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</si>
  <si>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</si>
  <si>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</si>
  <si>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</si>
  <si>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</si>
  <si>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</si>
  <si>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</si>
  <si>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</si>
  <si>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</si>
  <si>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</si>
  <si>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</si>
  <si>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</si>
  <si>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</si>
  <si>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</si>
  <si>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</si>
  <si>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</si>
  <si>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</si>
  <si>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</si>
  <si>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</si>
  <si>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</si>
  <si>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</si>
  <si>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</si>
  <si>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</si>
  <si>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</si>
  <si>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</si>
  <si>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</si>
  <si>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</si>
  <si>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</si>
  <si>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</si>
  <si>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</si>
  <si>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</si>
  <si>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</si>
  <si>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</si>
  <si>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</si>
  <si>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</si>
  <si>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</si>
  <si>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</si>
  <si>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</si>
  <si>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</si>
  <si>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</si>
  <si>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</si>
  <si>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</si>
  <si>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</si>
  <si>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</si>
  <si>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</si>
  <si>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</si>
  <si>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</si>
  <si>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</si>
  <si>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</si>
  <si>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</si>
  <si>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</si>
  <si>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</si>
  <si>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</si>
  <si>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</si>
  <si>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</si>
  <si>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</si>
  <si>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</si>
  <si>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</si>
  <si>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</si>
  <si>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</si>
  <si>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</si>
  <si>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</si>
  <si>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</si>
  <si>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</si>
  <si>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</si>
  <si>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</si>
  <si>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</si>
  <si>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</si>
  <si>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</si>
  <si>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</si>
  <si>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</si>
  <si>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</si>
  <si>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</si>
  <si>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</si>
  <si>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</si>
  <si>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</si>
  <si>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</si>
  <si>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</si>
  <si>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</si>
  <si>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</si>
  <si>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</si>
  <si>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</si>
  <si>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</si>
  <si>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</si>
  <si>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</si>
  <si>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</si>
  <si>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</si>
  <si>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</si>
  <si>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</si>
  <si>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</si>
  <si>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</si>
  <si>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</si>
  <si>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</si>
  <si>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</si>
  <si>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</si>
  <si>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</si>
  <si>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</si>
  <si>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</si>
  <si>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</si>
  <si>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</si>
  <si>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</si>
  <si>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</si>
  <si>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</si>
  <si>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</si>
  <si>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</si>
  <si>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</si>
  <si>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</si>
  <si>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</si>
  <si>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</si>
  <si>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</si>
  <si>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</si>
  <si>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</si>
  <si>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</si>
  <si>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</si>
  <si>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</si>
  <si>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</si>
  <si>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</si>
  <si>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</si>
  <si>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</si>
  <si>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</si>
  <si>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</si>
  <si>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</si>
  <si>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</si>
  <si>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</si>
  <si>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</si>
  <si>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</si>
  <si>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</si>
  <si>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</si>
  <si>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</si>
  <si>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</si>
  <si>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</si>
  <si>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</si>
  <si>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</si>
  <si>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</si>
  <si>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</si>
  <si>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</si>
  <si>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</si>
  <si>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</si>
  <si>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</si>
  <si>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</si>
  <si>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</si>
  <si>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</si>
  <si>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</si>
  <si>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</si>
  <si>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</si>
  <si>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</si>
  <si>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</si>
  <si>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</si>
  <si>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</si>
  <si>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</si>
  <si>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</si>
  <si>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</si>
  <si>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</si>
  <si>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</si>
  <si>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</si>
  <si>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</si>
  <si>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</si>
  <si>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</si>
  <si>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</si>
  <si>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</si>
  <si>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</si>
  <si>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</si>
  <si>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</si>
  <si>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</si>
  <si>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</si>
  <si>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</si>
  <si>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</si>
  <si>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</si>
  <si>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</si>
  <si>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</si>
  <si>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</si>
  <si>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</si>
  <si>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</si>
  <si>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</si>
  <si>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</si>
  <si>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</si>
  <si>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</si>
  <si>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</si>
  <si>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</si>
  <si>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</si>
  <si>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</si>
  <si>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</si>
  <si>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</si>
  <si>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</si>
  <si>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</si>
  <si>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</si>
  <si>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</si>
  <si>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</si>
  <si>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</si>
  <si>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</si>
  <si>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</si>
  <si>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</si>
  <si>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</si>
  <si>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</si>
  <si>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</si>
  <si>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</si>
  <si>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</si>
  <si>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</si>
  <si>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</si>
  <si>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</si>
  <si>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</si>
  <si>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</si>
  <si>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</si>
  <si>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</si>
  <si>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</si>
  <si>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</si>
  <si>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</si>
  <si>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</si>
  <si>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</si>
  <si>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</si>
  <si>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</si>
  <si>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</si>
  <si>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</si>
  <si>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</si>
  <si>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</si>
  <si>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</si>
  <si>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</si>
  <si>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</si>
  <si>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</si>
  <si>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</si>
  <si>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</si>
  <si>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</si>
  <si>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</si>
  <si>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</si>
  <si>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</si>
  <si>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</si>
  <si>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</si>
  <si>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</si>
  <si>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</si>
  <si>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</si>
  <si>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</si>
  <si>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</si>
  <si>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</si>
  <si>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</si>
  <si>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</si>
  <si>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</si>
  <si>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</si>
  <si>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</si>
  <si>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</si>
  <si>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</si>
  <si>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</si>
  <si>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</si>
  <si>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</si>
  <si>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</si>
  <si>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</si>
  <si>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</si>
  <si>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</si>
  <si>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</si>
  <si>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</si>
  <si>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</si>
  <si>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</si>
  <si>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</si>
  <si>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</si>
  <si>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</si>
  <si>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</si>
  <si>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</si>
  <si>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</si>
  <si>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</si>
  <si>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</si>
  <si>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</si>
  <si>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</si>
  <si>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</si>
  <si>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</si>
  <si>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</si>
  <si>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</si>
  <si>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</si>
  <si>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</si>
  <si>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</si>
  <si>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</si>
  <si>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</si>
  <si>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</si>
  <si>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</si>
  <si>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</si>
  <si>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</si>
  <si>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</si>
  <si>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</si>
  <si>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</si>
  <si>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</si>
  <si>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</si>
  <si>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</si>
  <si>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</si>
  <si>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</si>
  <si>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</si>
  <si>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</si>
  <si>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</si>
  <si>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</si>
  <si>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</si>
  <si>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</si>
  <si>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</si>
  <si>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</si>
  <si>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</si>
  <si>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</si>
  <si>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</si>
  <si>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</si>
  <si>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</si>
  <si>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</si>
  <si>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</si>
  <si>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</si>
  <si>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</si>
  <si>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</si>
  <si>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</si>
  <si>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</si>
  <si>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</si>
  <si>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</si>
  <si>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</si>
  <si>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</si>
  <si>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</si>
  <si>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</si>
  <si>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</si>
  <si>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</si>
  <si>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</si>
  <si>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</si>
  <si>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</si>
  <si>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</si>
  <si>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</si>
  <si>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</si>
  <si>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</si>
  <si>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</si>
  <si>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</si>
  <si>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</si>
  <si>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</si>
  <si>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</si>
  <si>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</si>
  <si>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</si>
  <si>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</si>
  <si>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</si>
  <si>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</si>
  <si>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</si>
  <si>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</si>
  <si>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</si>
  <si>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</si>
  <si>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</si>
  <si>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</si>
  <si>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</si>
  <si>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</si>
  <si>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</si>
  <si>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</si>
  <si>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</si>
  <si>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</si>
  <si>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</si>
  <si>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</si>
  <si>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</si>
  <si>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</si>
  <si>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</si>
  <si>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</si>
  <si>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</si>
  <si>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</si>
  <si>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</si>
  <si>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</si>
  <si>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</si>
  <si>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</si>
  <si>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</si>
  <si>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</si>
  <si>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</si>
  <si>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</si>
  <si>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</si>
  <si>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</si>
  <si>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</si>
  <si>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</si>
  <si>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</si>
  <si>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</si>
  <si>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</si>
  <si>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</si>
  <si>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</si>
  <si>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</si>
  <si>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</si>
  <si>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</si>
  <si>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</si>
  <si>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</si>
  <si>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</si>
  <si>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</si>
  <si>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</si>
  <si>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</si>
  <si>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</si>
  <si>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</si>
  <si>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</si>
  <si>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</si>
  <si>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</si>
  <si>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</si>
  <si>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</si>
  <si>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</si>
  <si>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</si>
  <si>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</si>
  <si>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</si>
  <si>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</si>
  <si>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</si>
  <si>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</si>
  <si>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</si>
  <si>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</si>
  <si>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</si>
  <si>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</si>
  <si>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</si>
  <si>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</si>
  <si>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</si>
  <si>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</si>
  <si>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</si>
  <si>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</si>
  <si>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</si>
  <si>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</si>
  <si>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</si>
  <si>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</si>
  <si>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</si>
  <si>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</si>
  <si>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</si>
  <si>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</si>
  <si>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</si>
  <si>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</si>
  <si>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</si>
  <si>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</si>
  <si>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</si>
  <si>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</si>
  <si>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</si>
  <si>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</si>
  <si>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</si>
  <si>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</si>
  <si>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</si>
  <si>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</si>
  <si>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</si>
  <si>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</si>
  <si>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</si>
  <si>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</si>
  <si>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</si>
  <si>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</si>
  <si>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</si>
  <si>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</si>
  <si>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</si>
  <si>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</si>
  <si>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</si>
  <si>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</si>
  <si>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</si>
  <si>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</si>
  <si>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</si>
  <si>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</si>
  <si>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</si>
  <si>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</si>
  <si>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</si>
  <si>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</si>
  <si>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</si>
  <si>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</si>
  <si>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</si>
  <si>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</si>
  <si>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</si>
  <si>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</si>
  <si>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</si>
  <si>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</si>
  <si>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</si>
  <si>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</si>
  <si>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</si>
  <si>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</si>
  <si>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</si>
  <si>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</si>
  <si>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</si>
  <si>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</si>
  <si>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</si>
  <si>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</si>
  <si>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</si>
  <si>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</si>
  <si>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</si>
  <si>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</si>
  <si>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</si>
  <si>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</si>
  <si>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</si>
  <si>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</si>
  <si>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</si>
  <si>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</si>
  <si>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</si>
  <si>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</si>
  <si>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</si>
  <si>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</si>
  <si>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</si>
  <si>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</si>
  <si>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</si>
  <si>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</si>
  <si>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</si>
  <si>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</si>
  <si>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</si>
  <si>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</si>
  <si>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</si>
  <si>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</si>
  <si>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</si>
  <si>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</si>
  <si>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</si>
  <si>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</si>
  <si>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</si>
  <si>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</si>
  <si>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</si>
  <si>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</si>
  <si>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</si>
  <si>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</si>
  <si>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</si>
  <si>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</si>
  <si>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</si>
  <si>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</si>
  <si>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</si>
  <si>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</si>
  <si>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</si>
  <si>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</si>
  <si>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</si>
  <si>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</si>
  <si>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</si>
  <si>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</si>
  <si>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</si>
  <si>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</si>
  <si>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</si>
  <si>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</si>
  <si>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</si>
  <si>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</si>
  <si>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</si>
  <si>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</si>
  <si>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</si>
  <si>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</si>
  <si>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</si>
  <si>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</si>
  <si>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</si>
  <si>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</si>
  <si>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</si>
  <si>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</si>
  <si>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</si>
  <si>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</si>
  <si>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</si>
  <si>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</si>
  <si>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</si>
  <si>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</si>
  <si>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</si>
  <si>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</si>
  <si>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</si>
  <si>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</si>
  <si>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</si>
  <si>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</si>
  <si>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</si>
  <si>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</si>
  <si>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</si>
  <si>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</si>
  <si>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</si>
  <si>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</si>
  <si>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</si>
  <si>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</si>
  <si>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</si>
  <si>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</si>
  <si>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</si>
  <si>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</si>
  <si>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</si>
  <si>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</si>
  <si>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</si>
  <si>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</si>
  <si>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</si>
  <si>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</si>
  <si>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</si>
  <si>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</si>
  <si>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</si>
  <si>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</si>
  <si>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</si>
  <si>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</si>
  <si>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</si>
  <si>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</si>
  <si>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</si>
  <si>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</si>
  <si>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</si>
  <si>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</si>
  <si>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</si>
  <si>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</si>
  <si>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</si>
  <si>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</si>
  <si>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</si>
  <si>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</si>
  <si>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</si>
  <si>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</si>
  <si>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</si>
  <si>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</si>
  <si>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</si>
  <si>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</si>
  <si>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</si>
  <si>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</si>
  <si>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</si>
  <si>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</si>
  <si>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</si>
  <si>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</si>
  <si>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</si>
  <si>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</si>
  <si>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</si>
  <si>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</si>
  <si>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</si>
  <si>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</si>
  <si>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</si>
  <si>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</si>
  <si>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</si>
  <si>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</si>
  <si>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</si>
  <si>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</si>
  <si>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</si>
  <si>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</si>
  <si>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</si>
  <si>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</si>
  <si>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</si>
  <si>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</si>
  <si>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</si>
  <si>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</si>
  <si>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</si>
  <si>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</si>
  <si>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</si>
  <si>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</si>
  <si>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</si>
  <si>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</si>
  <si>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</si>
  <si>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</si>
  <si>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</si>
  <si>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</si>
  <si>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</si>
  <si>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</si>
  <si>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</si>
  <si>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</si>
  <si>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</si>
  <si>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</si>
  <si>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</si>
  <si>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</si>
  <si>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</si>
  <si>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</si>
  <si>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</si>
  <si>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</si>
  <si>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</si>
  <si>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</si>
  <si>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</si>
  <si>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</si>
  <si>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</si>
  <si>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</si>
  <si>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</si>
  <si>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</si>
  <si>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</si>
  <si>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</si>
  <si>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</si>
  <si>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</si>
  <si>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</si>
  <si>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</si>
  <si>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</si>
  <si>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</si>
  <si>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</si>
  <si>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</si>
  <si>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</si>
  <si>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</si>
  <si>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</si>
  <si>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</si>
  <si>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</si>
  <si>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</si>
  <si>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</si>
  <si>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</si>
  <si>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</si>
  <si>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</si>
  <si>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</si>
  <si>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</si>
  <si>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</si>
  <si>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</si>
  <si>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</si>
  <si>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</si>
  <si>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</si>
  <si>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</si>
  <si>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</si>
  <si>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</si>
  <si>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</si>
  <si>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</si>
  <si>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</si>
  <si>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</si>
  <si>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</si>
  <si>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</si>
  <si>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</si>
  <si>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</si>
  <si>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</si>
  <si>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</si>
  <si>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</si>
  <si>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</si>
  <si>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</si>
  <si>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</si>
  <si>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</si>
  <si>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</si>
  <si>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</si>
  <si>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</si>
  <si>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</si>
  <si>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</si>
  <si>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</si>
  <si>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</si>
  <si>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</si>
  <si>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</si>
  <si>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</si>
  <si>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</si>
  <si>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</si>
  <si>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</si>
  <si>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</si>
  <si>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</si>
  <si>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</si>
  <si>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</si>
  <si>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</si>
  <si>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</si>
  <si>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</si>
  <si>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</si>
  <si>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</si>
  <si>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</si>
  <si>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</si>
  <si>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</si>
  <si>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</si>
  <si>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</si>
  <si>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</si>
  <si>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</si>
  <si>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</si>
  <si>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</si>
  <si>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</si>
  <si>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</si>
  <si>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</si>
  <si>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</si>
  <si>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</si>
  <si>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</si>
  <si>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</si>
  <si>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</si>
  <si>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</si>
  <si>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</si>
  <si>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</si>
  <si>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</si>
  <si>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</si>
  <si>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</si>
  <si>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</si>
  <si>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</si>
  <si>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</si>
  <si>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</si>
  <si>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</si>
  <si>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</si>
  <si>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</si>
  <si>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</si>
  <si>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</si>
  <si>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</si>
  <si>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</si>
  <si>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</si>
  <si>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</si>
  <si>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</si>
  <si>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</si>
  <si>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</si>
  <si>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</si>
  <si>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</si>
  <si>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</si>
  <si>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</si>
  <si>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</si>
  <si>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</si>
  <si>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</si>
  <si>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</si>
  <si>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</si>
  <si>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</si>
  <si>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</si>
  <si>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</si>
  <si>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</si>
  <si>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</si>
  <si>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</si>
  <si>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</si>
  <si>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</si>
  <si>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</si>
  <si>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</si>
  <si>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</si>
  <si>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</si>
  <si>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</si>
  <si>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</si>
  <si>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</si>
  <si>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</si>
  <si>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</si>
  <si>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</si>
  <si>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</si>
  <si>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</si>
  <si>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</si>
  <si>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</si>
  <si>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</si>
  <si>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</si>
  <si>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</si>
  <si>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</si>
  <si>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</si>
  <si>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</si>
  <si>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</si>
  <si>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</si>
  <si>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</si>
  <si>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</si>
  <si>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</si>
  <si>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</si>
  <si>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</si>
  <si>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</si>
  <si>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</si>
  <si>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</si>
  <si>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</si>
  <si>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</si>
  <si>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</si>
  <si>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</si>
  <si>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</si>
  <si>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</si>
  <si>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</si>
  <si>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</si>
  <si>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</si>
  <si>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</si>
  <si>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</si>
  <si>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</si>
  <si>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</si>
  <si>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</si>
  <si>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</si>
  <si>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</si>
  <si>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</si>
  <si>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</si>
  <si>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</si>
  <si>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</si>
  <si>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</si>
  <si>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</si>
  <si>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</si>
  <si>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</si>
  <si>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</si>
  <si>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</si>
  <si>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</si>
  <si>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</si>
  <si>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</si>
  <si>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</si>
  <si>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</si>
  <si>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</si>
  <si>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</si>
  <si>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</si>
  <si>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</si>
  <si>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</si>
  <si>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</si>
  <si>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</si>
  <si>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</si>
  <si>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</si>
  <si>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</si>
  <si>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</si>
  <si>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</si>
  <si>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</si>
  <si>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</si>
  <si>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</si>
  <si>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</si>
  <si>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</si>
  <si>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</si>
  <si>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</si>
  <si>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</si>
  <si>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</si>
  <si>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</si>
  <si>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</si>
  <si>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</si>
  <si>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</si>
  <si>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</si>
  <si>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</si>
  <si>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</si>
  <si>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</si>
  <si>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</si>
  <si>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</si>
  <si>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</si>
  <si>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</si>
  <si>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</si>
  <si>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</si>
  <si>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</si>
  <si>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</si>
  <si>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</si>
  <si>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</si>
  <si>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</si>
  <si>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</si>
  <si>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</si>
  <si>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</si>
  <si>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</si>
  <si>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</si>
  <si>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</si>
  <si>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</si>
  <si>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</si>
  <si>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</si>
  <si>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</si>
  <si>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</si>
  <si>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</si>
  <si>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</si>
  <si>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</si>
  <si>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</si>
  <si>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</si>
  <si>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</si>
  <si>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</si>
  <si>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</si>
  <si>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</si>
  <si>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</si>
  <si>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</si>
  <si>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</si>
  <si>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</si>
  <si>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</si>
  <si>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</si>
  <si>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</si>
  <si>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</si>
  <si>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</si>
  <si>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</si>
  <si>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</si>
  <si>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</si>
  <si>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</si>
  <si>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</si>
  <si>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</si>
  <si>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</si>
  <si>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</si>
  <si>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</si>
  <si>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</si>
  <si>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</si>
  <si>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</si>
  <si>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</si>
  <si>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</si>
  <si>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</si>
  <si>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</si>
  <si>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</si>
  <si>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</si>
  <si>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</si>
  <si>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</si>
  <si>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</si>
  <si>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</si>
  <si>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</si>
  <si>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</si>
  <si>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</si>
  <si>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</si>
  <si>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</si>
  <si>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</si>
  <si>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</si>
  <si>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</si>
  <si>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</si>
  <si>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</si>
  <si>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</si>
  <si>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</si>
  <si>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</si>
  <si>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</si>
  <si>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</si>
  <si>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</si>
  <si>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</si>
  <si>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</si>
  <si>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</si>
  <si>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</si>
  <si>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</si>
  <si>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</si>
  <si>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</si>
  <si>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</si>
  <si>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</si>
  <si>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</si>
  <si>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</si>
  <si>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</si>
  <si>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</si>
  <si>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</si>
  <si>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</si>
  <si>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</si>
  <si>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</si>
  <si>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</si>
  <si>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</si>
  <si>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</si>
  <si>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</si>
  <si>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</si>
  <si>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</si>
  <si>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</si>
  <si>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</si>
  <si>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</si>
  <si>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</si>
  <si>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</si>
  <si>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</si>
  <si>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</si>
  <si>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</si>
  <si>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</si>
  <si>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</si>
  <si>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</si>
  <si>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</si>
  <si>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</si>
  <si>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</si>
  <si>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</si>
  <si>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</si>
  <si>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</si>
  <si>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</si>
  <si>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</si>
  <si>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</si>
  <si>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</si>
  <si>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</si>
  <si>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</si>
  <si>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</si>
  <si>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</si>
  <si>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</si>
  <si>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</si>
  <si>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</si>
  <si>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</si>
  <si>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</si>
  <si>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</si>
  <si>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</si>
  <si>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</si>
  <si>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</si>
  <si>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</si>
  <si>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</si>
  <si>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</si>
  <si>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</si>
  <si>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</si>
  <si>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</si>
  <si>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</si>
  <si>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</si>
  <si>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</si>
  <si>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</si>
  <si>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</si>
  <si>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</si>
  <si>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</si>
  <si>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</si>
  <si>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</si>
  <si>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</si>
  <si>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</si>
  <si>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</si>
  <si>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</si>
  <si>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</si>
  <si>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</si>
  <si>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</si>
  <si>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</si>
  <si>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</si>
  <si>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</si>
  <si>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</si>
  <si>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</si>
  <si>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</si>
  <si>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</si>
  <si>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</si>
  <si>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</si>
  <si>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</si>
  <si>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</si>
  <si>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</si>
  <si>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</si>
  <si>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</si>
  <si>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</si>
  <si>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</si>
  <si>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</si>
  <si>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</si>
  <si>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</si>
  <si>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</si>
  <si>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</si>
  <si>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</si>
  <si>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</si>
  <si>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</si>
  <si>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</si>
  <si>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</si>
  <si>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</si>
  <si>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</si>
  <si>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</si>
  <si>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</si>
  <si>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</si>
  <si>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</si>
  <si>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</si>
  <si>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</si>
  <si>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</si>
  <si>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</si>
  <si>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</si>
  <si>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</si>
  <si>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</si>
  <si>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</si>
  <si>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</si>
  <si>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</si>
  <si>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</si>
  <si>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</si>
  <si>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</si>
  <si>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</si>
  <si>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</si>
  <si>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</si>
  <si>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</si>
  <si>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</si>
  <si>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</si>
  <si>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</si>
  <si>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</si>
  <si>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</si>
  <si>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</si>
  <si>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</si>
  <si>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</si>
  <si>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</si>
  <si>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</si>
  <si>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</si>
  <si>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</si>
  <si>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</si>
  <si>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</si>
  <si>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</si>
  <si>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</si>
  <si>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</si>
  <si>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</si>
  <si>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</si>
  <si>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</si>
  <si>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</si>
  <si>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</si>
  <si>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</si>
  <si>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</si>
  <si>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</si>
  <si>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</si>
  <si>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</si>
  <si>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</si>
  <si>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</si>
  <si>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</si>
  <si>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</si>
  <si>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</si>
  <si>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</si>
  <si>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</si>
  <si>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</si>
  <si>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</si>
  <si>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</si>
  <si>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</si>
  <si>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</si>
  <si>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</si>
  <si>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</si>
  <si>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</si>
  <si>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</si>
  <si>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</si>
  <si>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</si>
  <si>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</si>
  <si>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</si>
  <si>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</si>
  <si>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</si>
  <si>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</si>
  <si>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</si>
  <si>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</si>
  <si>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</si>
  <si>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</si>
  <si>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</si>
  <si>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</si>
  <si>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</si>
  <si>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</si>
  <si>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</si>
  <si>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</si>
  <si>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</si>
  <si>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</si>
  <si>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</si>
  <si>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</si>
  <si>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</si>
  <si>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</si>
  <si>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</si>
  <si>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</si>
  <si>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</si>
  <si>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</si>
  <si>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</si>
  <si>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</si>
  <si>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</si>
  <si>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</si>
  <si>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</si>
  <si>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</si>
  <si>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</si>
  <si>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</si>
  <si>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</si>
  <si>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</si>
  <si>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</si>
  <si>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</si>
  <si>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</si>
  <si>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</si>
  <si>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</si>
  <si>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</si>
  <si>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</si>
  <si>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</si>
  <si>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</si>
  <si>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</si>
  <si>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</si>
  <si>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</si>
  <si>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</si>
  <si>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</si>
  <si>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</si>
  <si>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</si>
  <si>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</si>
  <si>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</si>
  <si>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</si>
  <si>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</si>
  <si>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</si>
  <si>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</si>
  <si>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</si>
  <si>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</si>
  <si>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</si>
  <si>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</si>
  <si>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</si>
  <si>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</si>
  <si>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</si>
  <si>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</si>
  <si>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</si>
  <si>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</si>
  <si>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</si>
  <si>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</si>
  <si>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</si>
  <si>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</si>
  <si>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</si>
  <si>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</si>
  <si>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</si>
  <si>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</si>
  <si>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</si>
  <si>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</si>
  <si>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</si>
  <si>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</si>
  <si>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</si>
  <si>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</si>
  <si>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</si>
  <si>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</si>
  <si>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</si>
  <si>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</si>
  <si>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</si>
  <si>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</si>
  <si>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</si>
  <si>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</si>
  <si>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</si>
  <si>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</si>
  <si>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</si>
  <si>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</si>
  <si>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</si>
  <si>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</si>
  <si>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</si>
  <si>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</si>
  <si>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</si>
  <si>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</si>
  <si>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</si>
  <si>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</si>
  <si>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</si>
  <si>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</si>
  <si>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</si>
  <si>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</si>
  <si>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</si>
  <si>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</si>
  <si>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</si>
  <si>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</si>
  <si>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</si>
  <si>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</si>
  <si>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</si>
  <si>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</si>
  <si>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</si>
  <si>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</si>
  <si>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</si>
  <si>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</si>
  <si>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</si>
  <si>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</si>
  <si>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</si>
  <si>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</si>
  <si>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</si>
  <si>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</si>
  <si>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</si>
  <si>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</si>
  <si>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</si>
  <si>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</si>
  <si>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</si>
  <si>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</si>
  <si>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</si>
  <si>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</si>
  <si>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</si>
  <si>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</si>
  <si>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</si>
  <si>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</si>
  <si>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</si>
  <si>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</si>
  <si>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</si>
  <si>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</si>
  <si>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</si>
  <si>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</si>
  <si>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</si>
  <si>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</si>
  <si>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</si>
  <si>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</si>
  <si>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</si>
  <si>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</si>
  <si>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</si>
  <si>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</si>
  <si>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</si>
  <si>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</si>
  <si>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</si>
  <si>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</si>
  <si>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</si>
  <si>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</si>
  <si>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</si>
  <si>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</si>
  <si>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</si>
  <si>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</si>
  <si>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</si>
  <si>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</si>
  <si>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</si>
  <si>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</si>
  <si>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</si>
  <si>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</si>
  <si>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</si>
  <si>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</si>
  <si>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</si>
  <si>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</si>
  <si>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</si>
  <si>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</si>
  <si>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</si>
  <si>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</si>
  <si>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</si>
  <si>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</si>
  <si>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</si>
  <si>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</si>
  <si>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</si>
  <si>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</si>
  <si>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</si>
  <si>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</si>
  <si>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</si>
  <si>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</si>
  <si>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</si>
  <si>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</si>
  <si>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</si>
  <si>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</si>
  <si>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</si>
  <si>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</si>
  <si>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</si>
  <si>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</si>
  <si>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</si>
  <si>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</si>
  <si>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</si>
  <si>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</si>
  <si>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</si>
  <si>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</si>
  <si>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</si>
  <si>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</si>
  <si>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</si>
  <si>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</si>
  <si>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</si>
  <si>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</si>
  <si>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</si>
  <si>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</si>
  <si>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</si>
  <si>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</si>
  <si>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</si>
  <si>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</si>
  <si>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</si>
  <si>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</si>
  <si>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</si>
  <si>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</si>
  <si>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</si>
  <si>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</si>
  <si>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</si>
  <si>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</si>
  <si>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</si>
  <si>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</si>
  <si>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</si>
  <si>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</si>
  <si>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</si>
  <si>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</si>
  <si>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</si>
  <si>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</si>
  <si>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</si>
  <si>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</si>
  <si>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</si>
  <si>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</si>
  <si>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</si>
  <si>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</si>
  <si>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</si>
  <si>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</si>
  <si>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</si>
  <si>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</si>
  <si>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</si>
  <si>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</si>
  <si>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</si>
  <si>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</si>
  <si>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</si>
  <si>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</si>
  <si>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</si>
  <si>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</si>
  <si>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</si>
  <si>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</si>
  <si>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</si>
  <si>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</si>
  <si>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</si>
  <si>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</si>
  <si>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</si>
  <si>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</si>
  <si>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</si>
  <si>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</si>
  <si>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</si>
  <si>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</si>
  <si>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</si>
  <si>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</si>
  <si>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</si>
  <si>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</si>
  <si>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</si>
  <si>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</si>
  <si>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</si>
  <si>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</si>
  <si>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</si>
  <si>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</si>
  <si>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</si>
  <si>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</si>
  <si>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</si>
  <si>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</si>
  <si>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</si>
  <si>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</si>
  <si>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</si>
  <si>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</si>
  <si>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</si>
  <si>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</si>
  <si>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</si>
  <si>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</si>
  <si>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</si>
  <si>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</si>
  <si>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</si>
  <si>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</si>
  <si>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</si>
  <si>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</si>
  <si>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</si>
  <si>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</si>
  <si>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</si>
  <si>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</si>
  <si>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</si>
  <si>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</si>
  <si>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</si>
  <si>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</si>
  <si>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</si>
  <si>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</si>
  <si>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</si>
  <si>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</si>
  <si>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</si>
  <si>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</si>
  <si>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</si>
  <si>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</si>
  <si>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</si>
  <si>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</si>
  <si>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</si>
  <si>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</si>
  <si>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</si>
  <si>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</si>
  <si>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</si>
  <si>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</si>
  <si>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</si>
  <si>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</si>
  <si>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</si>
  <si>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</si>
  <si>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</si>
  <si>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</si>
  <si>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</si>
  <si>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</si>
  <si>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</si>
  <si>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</si>
  <si>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</si>
  <si>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</si>
  <si>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</si>
  <si>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</si>
  <si>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</si>
  <si>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</si>
  <si>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</si>
  <si>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</si>
  <si>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</si>
  <si>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</si>
  <si>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</si>
  <si>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</si>
  <si>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</si>
  <si>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</si>
  <si>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</si>
  <si>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</si>
  <si>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</si>
  <si>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</si>
  <si>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</si>
  <si>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</si>
  <si>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</si>
  <si>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</si>
  <si>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</si>
  <si>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</si>
  <si>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</si>
  <si>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</si>
  <si>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</si>
  <si>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</si>
  <si>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</si>
  <si>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</si>
  <si>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</si>
  <si>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</si>
  <si>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</si>
  <si>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</si>
  <si>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</si>
  <si>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</si>
  <si>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</si>
  <si>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</si>
  <si>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</si>
  <si>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</si>
  <si>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</si>
  <si>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</si>
  <si>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</si>
  <si>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</si>
  <si>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</si>
  <si>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</si>
  <si>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</si>
  <si>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</si>
  <si>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</si>
  <si>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</si>
  <si>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</si>
  <si>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</si>
  <si>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</si>
  <si>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</si>
  <si>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</si>
  <si>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</si>
  <si>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</si>
  <si>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</si>
  <si>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</si>
  <si>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</si>
  <si>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</si>
  <si>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</si>
  <si>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</si>
  <si>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</si>
  <si>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</si>
  <si>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</si>
  <si>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</si>
  <si>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</si>
  <si>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</si>
  <si>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</si>
  <si>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</si>
  <si>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</si>
  <si>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</si>
  <si>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</si>
  <si>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</si>
  <si>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</si>
  <si>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</si>
  <si>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</si>
  <si>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</si>
  <si>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</si>
  <si>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</si>
  <si>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</si>
  <si>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</si>
  <si>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</si>
  <si>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</si>
  <si>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</si>
  <si>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</si>
  <si>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</si>
  <si>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</si>
  <si>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</si>
  <si>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</si>
  <si>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</si>
  <si>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</si>
  <si>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</si>
  <si>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</si>
  <si>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</si>
  <si>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</si>
  <si>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</si>
  <si>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</si>
  <si>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</si>
  <si>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</si>
  <si>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</si>
  <si>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</si>
  <si>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</si>
  <si>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</si>
  <si>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</si>
  <si>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</si>
  <si>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</si>
  <si>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</si>
  <si>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</si>
  <si>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</si>
  <si>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</si>
  <si>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</si>
  <si>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</si>
  <si>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</si>
  <si>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</si>
  <si>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</si>
  <si>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</si>
  <si>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</si>
  <si>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</si>
  <si>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</si>
  <si>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</si>
  <si>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</si>
  <si>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</si>
  <si>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</si>
  <si>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</si>
  <si>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</si>
  <si>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</si>
  <si>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</si>
  <si>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</si>
  <si>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</si>
  <si>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</si>
  <si>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</si>
  <si>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</si>
  <si>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</si>
  <si>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</si>
  <si>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</si>
  <si>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</si>
  <si>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</si>
  <si>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</si>
  <si>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</si>
  <si>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</si>
  <si>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</si>
  <si>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</si>
  <si>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</si>
  <si>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</si>
  <si>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</si>
  <si>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</si>
  <si>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</si>
  <si>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</si>
  <si>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</si>
  <si>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</si>
  <si>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</si>
  <si>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</si>
  <si>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</si>
  <si>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</si>
  <si>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</si>
  <si>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</si>
  <si>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</si>
  <si>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</si>
  <si>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</si>
  <si>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</si>
  <si>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</si>
  <si>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</si>
  <si>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</si>
  <si>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</si>
  <si>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</si>
  <si>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</si>
  <si>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</si>
  <si>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</si>
  <si>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</si>
  <si>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</si>
  <si>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</si>
  <si>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</si>
  <si>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</si>
  <si>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</si>
  <si>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</si>
  <si>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</si>
  <si>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</si>
  <si>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</si>
  <si>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</si>
  <si>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</si>
  <si>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</si>
  <si>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</si>
  <si>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</si>
  <si>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</si>
  <si>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</si>
  <si>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</si>
  <si>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</si>
  <si>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</si>
  <si>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</si>
  <si>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</si>
  <si>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</si>
  <si>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</si>
  <si>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</si>
  <si>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</si>
  <si>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</si>
  <si>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</si>
  <si>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</si>
  <si>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</si>
  <si>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</si>
  <si>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</si>
  <si>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</si>
  <si>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</si>
  <si>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</si>
  <si>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</si>
  <si>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</si>
  <si>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</si>
  <si>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</si>
  <si>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</si>
  <si>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</si>
  <si>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</si>
  <si>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</si>
  <si>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</si>
  <si>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</si>
  <si>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</si>
  <si>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</si>
  <si>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</si>
  <si>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</si>
  <si>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</si>
  <si>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</si>
  <si>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</si>
  <si>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</si>
  <si>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</si>
  <si>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</si>
  <si>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</si>
  <si>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</si>
  <si>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</si>
  <si>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</si>
  <si>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</si>
  <si>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</si>
  <si>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</si>
  <si>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</si>
  <si>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</si>
  <si>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</si>
  <si>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</si>
  <si>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</si>
  <si>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</si>
  <si>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</si>
  <si>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</si>
  <si>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</si>
  <si>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</si>
  <si>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</si>
  <si>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</si>
  <si>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</si>
  <si>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</si>
  <si>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</si>
  <si>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</si>
  <si>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</si>
  <si>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</si>
  <si>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</si>
  <si>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</si>
  <si>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</si>
  <si>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</si>
  <si>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</si>
  <si>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</si>
  <si>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</si>
  <si>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</si>
  <si>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</si>
  <si>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</si>
  <si>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</si>
  <si>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</si>
  <si>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</si>
  <si>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</si>
  <si>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</si>
  <si>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</si>
  <si>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</si>
  <si>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</si>
  <si>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</si>
  <si>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</si>
  <si>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</si>
  <si>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</si>
  <si>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</si>
  <si>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</si>
  <si>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</si>
  <si>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</si>
  <si>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</si>
  <si>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</si>
  <si>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</si>
  <si>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</si>
  <si>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</si>
  <si>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</si>
  <si>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</si>
  <si>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</si>
  <si>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</si>
  <si>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</si>
  <si>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</si>
  <si>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</si>
  <si>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</si>
  <si>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</si>
  <si>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</si>
  <si>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</si>
  <si>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</si>
  <si>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</si>
  <si>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</si>
  <si>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</si>
  <si>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</si>
  <si>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</si>
  <si>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</si>
  <si>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</si>
  <si>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</si>
  <si>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</si>
  <si>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</si>
  <si>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</si>
  <si>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</si>
  <si>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</si>
  <si>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</si>
  <si>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</si>
  <si>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</si>
  <si>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</si>
  <si>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</si>
  <si>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</si>
  <si>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</si>
  <si>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</si>
  <si>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</si>
  <si>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</si>
  <si>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</si>
  <si>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</si>
  <si>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</si>
  <si>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</si>
  <si>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</si>
  <si>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</si>
  <si>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</si>
  <si>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</si>
  <si>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</si>
  <si>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</si>
  <si>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</si>
  <si>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</si>
  <si>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</si>
  <si>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</si>
  <si>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</si>
  <si>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</si>
  <si>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</si>
  <si>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</si>
  <si>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</si>
  <si>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</si>
  <si>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</si>
  <si>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</si>
  <si>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</si>
  <si>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</si>
  <si>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</si>
  <si>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</si>
  <si>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</si>
  <si>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</si>
  <si>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</si>
  <si>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</si>
  <si>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</si>
  <si>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</si>
  <si>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</si>
  <si>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</si>
  <si>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</si>
  <si>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</si>
  <si>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</si>
  <si>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</si>
  <si>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</si>
  <si>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</si>
  <si>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</si>
  <si>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</si>
  <si>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</si>
  <si>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</si>
  <si>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</si>
  <si>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</si>
  <si>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</si>
  <si>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</si>
  <si>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</si>
  <si>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</si>
  <si>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</si>
  <si>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</si>
  <si>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</si>
  <si>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</si>
  <si>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</si>
  <si>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</si>
  <si>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</si>
  <si>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</si>
  <si>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</si>
  <si>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</si>
  <si>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</si>
  <si>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</si>
  <si>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</si>
  <si>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</si>
  <si>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</si>
  <si>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</si>
  <si>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</si>
  <si>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</si>
  <si>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</si>
  <si>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</si>
  <si>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</si>
  <si>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</si>
  <si>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</si>
  <si>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</si>
  <si>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</si>
  <si>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</si>
  <si>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</si>
  <si>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</si>
  <si>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</si>
  <si>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</si>
  <si>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</si>
  <si>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</si>
  <si>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</si>
  <si>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</si>
  <si>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</si>
  <si>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</si>
  <si>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</si>
  <si>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</si>
  <si>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</si>
  <si>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</si>
  <si>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</si>
  <si>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</si>
  <si>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</si>
  <si>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</si>
  <si>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</si>
  <si>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</si>
  <si>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</si>
  <si>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</si>
  <si>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</si>
  <si>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</si>
  <si>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</si>
  <si>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</si>
  <si>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</si>
  <si>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</si>
  <si>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</si>
  <si>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</si>
  <si>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</si>
  <si>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</si>
  <si>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</si>
  <si>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</si>
  <si>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</si>
  <si>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</si>
  <si>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</si>
  <si>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</si>
  <si>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</si>
  <si>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</si>
  <si>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</si>
  <si>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</si>
  <si>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</si>
  <si>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</si>
  <si>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</si>
  <si>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</si>
  <si>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</si>
  <si>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</si>
  <si>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</si>
  <si>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</si>
  <si>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</si>
  <si>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</si>
  <si>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</si>
  <si>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</si>
  <si>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</si>
  <si>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</si>
  <si>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</si>
  <si>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</si>
  <si>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</si>
  <si>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</si>
  <si>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</si>
  <si>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</si>
  <si>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</si>
  <si>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</si>
  <si>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</si>
  <si>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</si>
  <si>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</si>
  <si>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</si>
  <si>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</si>
  <si>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</si>
  <si>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</si>
  <si>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</si>
  <si>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</si>
  <si>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</si>
  <si>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</si>
  <si>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</si>
  <si>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</si>
  <si>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</si>
  <si>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</si>
  <si>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</si>
  <si>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</si>
  <si>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</si>
  <si>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</si>
  <si>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</si>
  <si>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</si>
  <si>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</si>
  <si>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</si>
  <si>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</si>
  <si>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</si>
  <si>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</si>
  <si>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</si>
  <si>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</si>
  <si>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</si>
  <si>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</si>
  <si>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</si>
  <si>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</si>
  <si>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</si>
  <si>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</si>
  <si>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</si>
  <si>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</si>
  <si>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</si>
  <si>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</si>
  <si>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</si>
  <si>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</si>
  <si>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</si>
  <si>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</si>
  <si>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</si>
  <si>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</si>
  <si>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</si>
  <si>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</si>
  <si>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</si>
  <si>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</si>
  <si>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</si>
  <si>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</si>
  <si>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</si>
  <si>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</si>
  <si>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</si>
  <si>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</si>
  <si>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</si>
  <si>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</si>
  <si>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</si>
  <si>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</si>
  <si>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</si>
  <si>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</si>
  <si>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</si>
  <si>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</si>
  <si>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</si>
  <si>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</si>
  <si>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</si>
  <si>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</si>
  <si>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</si>
  <si>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</si>
  <si>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</si>
  <si>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</si>
  <si>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</si>
  <si>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</si>
  <si>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</si>
  <si>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</si>
  <si>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</si>
  <si>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</si>
  <si>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</si>
  <si>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</si>
  <si>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</si>
  <si>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</si>
  <si>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</si>
  <si>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</si>
  <si>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</si>
  <si>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</si>
  <si>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</si>
  <si>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</si>
  <si>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</si>
  <si>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</si>
  <si>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</si>
  <si>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</si>
  <si>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</si>
  <si>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</si>
  <si>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</si>
  <si>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</si>
  <si>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</si>
  <si>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</si>
  <si>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</si>
  <si>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</si>
  <si>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</si>
  <si>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</si>
  <si>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</si>
  <si>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</si>
  <si>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</si>
  <si>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</si>
  <si>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</si>
  <si>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</si>
  <si>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</si>
  <si>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</si>
  <si>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</si>
  <si>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</si>
  <si>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</si>
  <si>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</si>
  <si>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</si>
  <si>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</si>
  <si>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</si>
  <si>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</si>
  <si>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</si>
  <si>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</si>
  <si>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</si>
  <si>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</si>
  <si>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</si>
  <si>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</si>
  <si>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</si>
  <si>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</si>
  <si>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</si>
  <si>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</si>
  <si>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</si>
  <si>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</si>
  <si>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</si>
  <si>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</si>
  <si>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</si>
  <si>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</si>
  <si>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</si>
  <si>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</si>
  <si>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</si>
  <si>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</si>
  <si>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</si>
  <si>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</si>
  <si>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</si>
  <si>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</si>
  <si>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</si>
  <si>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</si>
  <si>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</si>
  <si>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</si>
  <si>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</si>
  <si>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</si>
  <si>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</si>
  <si>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</si>
  <si>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</si>
  <si>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</si>
  <si>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</si>
  <si>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</si>
  <si>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</si>
  <si>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</si>
  <si>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</si>
  <si>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</si>
  <si>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</si>
  <si>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</si>
  <si>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</si>
  <si>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</si>
  <si>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</si>
  <si>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</si>
  <si>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</si>
  <si>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</si>
  <si>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</si>
  <si>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</si>
  <si>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</si>
  <si>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</si>
  <si>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</si>
  <si>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</si>
  <si>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</si>
  <si>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</si>
  <si>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</si>
  <si>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</si>
  <si>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</si>
  <si>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</si>
  <si>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</si>
  <si>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</si>
  <si>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</si>
  <si>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</si>
  <si>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</si>
  <si>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</si>
  <si>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</si>
  <si>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</si>
  <si>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</si>
  <si>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</si>
  <si>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</si>
  <si>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</si>
  <si>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</si>
  <si>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</si>
  <si>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</si>
  <si>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</si>
  <si>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</si>
  <si>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</si>
  <si>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</si>
  <si>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</si>
  <si>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</si>
  <si>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</si>
  <si>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</si>
  <si>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</si>
  <si>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</si>
  <si>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</si>
  <si>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</si>
  <si>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</si>
  <si>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</si>
  <si>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</si>
  <si>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</si>
  <si>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</si>
  <si>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</si>
  <si>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</si>
  <si>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</si>
  <si>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</si>
  <si>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</si>
  <si>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</si>
  <si>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</si>
  <si>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</si>
  <si>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</si>
  <si>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</si>
  <si>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</si>
  <si>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</si>
  <si>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</si>
  <si>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</si>
  <si>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</si>
  <si>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</si>
  <si>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</si>
  <si>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</si>
  <si>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</si>
  <si>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</si>
  <si>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</si>
  <si>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</si>
  <si>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</si>
  <si>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</si>
  <si>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</si>
  <si>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</si>
  <si>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</si>
  <si>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</si>
  <si>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</si>
  <si>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</si>
  <si>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</si>
  <si>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</si>
  <si>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</si>
  <si>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</si>
  <si>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</si>
  <si>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</si>
  <si>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</si>
  <si>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</si>
  <si>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</si>
  <si>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</si>
  <si>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</si>
  <si>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</si>
  <si>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</si>
  <si>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</si>
  <si>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</si>
  <si>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</si>
  <si>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</si>
  <si>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</si>
  <si>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</si>
  <si>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</si>
  <si>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</si>
  <si>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</si>
  <si>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</si>
  <si>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</si>
  <si>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</si>
  <si>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</si>
  <si>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</si>
  <si>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</si>
  <si>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</si>
  <si>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</si>
  <si>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</si>
  <si>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</si>
  <si>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</si>
  <si>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</si>
  <si>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</si>
  <si>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</si>
  <si>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</si>
  <si>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</si>
  <si>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</si>
  <si>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</si>
  <si>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</si>
  <si>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</si>
  <si>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</si>
  <si>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</si>
  <si>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</si>
  <si>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</si>
  <si>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</si>
  <si>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</si>
  <si>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</si>
  <si>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</si>
  <si>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</si>
  <si>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</si>
  <si>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</si>
  <si>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</si>
  <si>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</si>
  <si>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</si>
  <si>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</si>
  <si>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</si>
  <si>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</si>
  <si>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</si>
  <si>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</si>
  <si>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</si>
  <si>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</si>
  <si>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</si>
  <si>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</si>
  <si>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</si>
  <si>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</si>
  <si>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</si>
  <si>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</si>
  <si>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</si>
  <si>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</si>
  <si>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</si>
  <si>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</si>
  <si>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</si>
  <si>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</si>
  <si>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</si>
  <si>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</si>
  <si>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</si>
  <si>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</si>
  <si>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</si>
  <si>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</si>
  <si>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</si>
  <si>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</si>
  <si>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</si>
  <si>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</si>
  <si>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</si>
  <si>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</si>
  <si>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</si>
  <si>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</si>
  <si>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</si>
  <si>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</si>
  <si>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</si>
  <si>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</si>
  <si>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</si>
  <si>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</si>
  <si>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</si>
  <si>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</si>
  <si>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</si>
  <si>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</si>
  <si>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</si>
  <si>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</si>
  <si>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</si>
  <si>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</si>
  <si>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</si>
  <si>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</si>
  <si>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</si>
  <si>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</si>
  <si>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</si>
  <si>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</si>
  <si>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</si>
  <si>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</si>
  <si>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</si>
  <si>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</si>
  <si>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</si>
  <si>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</si>
  <si>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</si>
  <si>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</si>
  <si>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</si>
  <si>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</si>
  <si>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</si>
  <si>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</si>
  <si>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</si>
  <si>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</si>
  <si>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</si>
  <si>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</si>
  <si>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</si>
  <si>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</si>
  <si>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</si>
  <si>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</si>
  <si>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</si>
  <si>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</si>
  <si>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</si>
  <si>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</si>
  <si>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</si>
  <si>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</si>
  <si>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</si>
  <si>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</si>
  <si>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</si>
  <si>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</si>
  <si>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</si>
  <si>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</si>
  <si>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</si>
  <si>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</si>
  <si>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</si>
  <si>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</si>
  <si>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</si>
  <si>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</si>
  <si>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</si>
  <si>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</si>
  <si>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</si>
  <si>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</si>
  <si>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</si>
  <si>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</si>
  <si>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</si>
  <si>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</si>
  <si>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</si>
  <si>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</si>
  <si>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</si>
  <si>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</si>
  <si>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</si>
  <si>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</si>
  <si>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</si>
  <si>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</si>
  <si>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</si>
  <si>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</si>
  <si>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</si>
  <si>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</si>
  <si>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</si>
  <si>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</si>
  <si>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</si>
  <si>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</si>
  <si>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</si>
  <si>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</si>
  <si>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</si>
  <si>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</si>
  <si>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</si>
  <si>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</si>
  <si>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</si>
  <si>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</si>
  <si>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</si>
  <si>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</si>
  <si>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</si>
  <si>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</si>
  <si>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</si>
  <si>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</si>
  <si>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</si>
  <si>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</si>
  <si>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</si>
  <si>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</si>
  <si>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</si>
  <si>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</si>
  <si>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</si>
  <si>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</si>
  <si>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</si>
  <si>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</si>
  <si>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</si>
  <si>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</si>
  <si>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</si>
  <si>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</si>
  <si>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</si>
  <si>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</si>
  <si>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</si>
  <si>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</si>
  <si>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</si>
  <si>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</si>
  <si>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</si>
  <si>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</si>
  <si>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</si>
  <si>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</si>
  <si>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</si>
  <si>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</si>
  <si>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</si>
  <si>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</si>
  <si>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</si>
  <si>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</si>
  <si>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</si>
  <si>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</si>
  <si>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</si>
  <si>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</si>
  <si>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</si>
  <si>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</si>
  <si>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</si>
  <si>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</si>
  <si>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</si>
  <si>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</si>
  <si>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</si>
  <si>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</si>
  <si>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</si>
  <si>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</si>
  <si>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</si>
  <si>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</si>
  <si>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</si>
  <si>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</si>
  <si>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</si>
  <si>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</si>
  <si>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</si>
  <si>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</si>
  <si>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</si>
  <si>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</si>
  <si>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</si>
  <si>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</si>
  <si>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</si>
  <si>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</si>
  <si>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</si>
  <si>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</si>
  <si>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</si>
  <si>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</si>
  <si>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</si>
  <si>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</si>
  <si>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</si>
  <si>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</si>
  <si>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</si>
  <si>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</si>
  <si>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</si>
  <si>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</si>
  <si>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</si>
  <si>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</si>
  <si>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</si>
  <si>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</si>
  <si>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</si>
  <si>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</si>
  <si>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</si>
  <si>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</si>
  <si>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</si>
  <si>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</si>
  <si>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</si>
  <si>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</si>
  <si>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</si>
  <si>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</si>
  <si>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</si>
  <si>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</si>
  <si>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</si>
  <si>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</si>
  <si>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</si>
  <si>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</si>
  <si>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</si>
  <si>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</si>
  <si>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</si>
  <si>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</si>
  <si>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</si>
  <si>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</si>
  <si>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</si>
  <si>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</si>
  <si>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</si>
  <si>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</si>
  <si>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</si>
  <si>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</si>
  <si>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</si>
  <si>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</si>
  <si>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</si>
  <si>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</si>
  <si>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</si>
  <si>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</si>
  <si>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</si>
  <si>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</si>
  <si>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</si>
  <si>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</si>
  <si>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</si>
  <si>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</si>
  <si>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</si>
  <si>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</si>
  <si>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</si>
  <si>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</si>
  <si>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</si>
  <si>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</si>
  <si>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</si>
  <si>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</si>
  <si>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</si>
  <si>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</si>
  <si>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</si>
  <si>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</si>
  <si>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</si>
  <si>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</si>
  <si>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</si>
  <si>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</si>
  <si>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</si>
  <si>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</si>
  <si>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</si>
  <si>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</si>
  <si>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</si>
  <si>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</si>
  <si>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</si>
  <si>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</si>
  <si>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</si>
  <si>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</si>
  <si>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</si>
  <si>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</si>
  <si>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</si>
  <si>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</si>
  <si>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</si>
  <si>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</si>
  <si>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</si>
  <si>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</si>
  <si>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</si>
  <si>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</si>
  <si>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</si>
  <si>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</si>
  <si>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</si>
  <si>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</si>
  <si>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</si>
  <si>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</si>
  <si>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</si>
  <si>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</si>
  <si>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</si>
  <si>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</si>
  <si>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</si>
  <si>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</si>
  <si>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</si>
  <si>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</si>
  <si>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</si>
  <si>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</si>
  <si>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</si>
  <si>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</si>
  <si>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</si>
  <si>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</si>
  <si>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</si>
  <si>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</si>
  <si>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</si>
  <si>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</si>
  <si>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</si>
  <si>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</si>
  <si>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</si>
  <si>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</si>
  <si>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</si>
  <si>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</si>
  <si>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</si>
  <si>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</si>
  <si>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</si>
  <si>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</si>
  <si>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</si>
  <si>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</si>
  <si>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</si>
  <si>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</si>
  <si>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</si>
  <si>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</si>
  <si>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</si>
  <si>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</si>
  <si>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</si>
  <si>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</si>
  <si>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</si>
  <si>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</si>
  <si>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</si>
  <si>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</si>
  <si>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</si>
  <si>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</si>
  <si>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</si>
  <si>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</si>
  <si>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</si>
  <si>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</si>
  <si>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</si>
  <si>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</si>
  <si>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</si>
  <si>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</si>
  <si>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</si>
  <si>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</si>
  <si>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</si>
  <si>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</si>
  <si>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</si>
  <si>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</si>
  <si>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</si>
  <si>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</si>
  <si>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</si>
  <si>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</si>
  <si>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</si>
  <si>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</si>
  <si>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</si>
  <si>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</si>
  <si>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</si>
  <si>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</si>
  <si>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</si>
  <si>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</si>
  <si>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</si>
  <si>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</si>
  <si>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</si>
  <si>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</si>
  <si>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</si>
  <si>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</si>
  <si>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</si>
  <si>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</si>
  <si>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</si>
  <si>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</si>
  <si>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</si>
  <si>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</si>
  <si>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</si>
  <si>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</si>
  <si>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</si>
  <si>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</si>
  <si>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</si>
  <si>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</si>
  <si>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</si>
  <si>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</si>
  <si>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</si>
  <si>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</si>
  <si>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</si>
  <si>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</si>
  <si>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</si>
  <si>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</si>
  <si>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</si>
  <si>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</si>
  <si>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</si>
  <si>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</si>
  <si>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</si>
  <si>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</si>
  <si>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</si>
  <si>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</si>
  <si>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</si>
  <si>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</si>
  <si>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</si>
  <si>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</si>
  <si>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</si>
  <si>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</si>
  <si>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</si>
  <si>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</si>
  <si>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</si>
  <si>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</si>
  <si>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</si>
  <si>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</si>
  <si>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</si>
  <si>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</si>
  <si>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</si>
  <si>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</si>
  <si>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</si>
  <si>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</si>
  <si>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</si>
  <si>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</si>
  <si>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</si>
  <si>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</si>
  <si>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</si>
  <si>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</si>
  <si>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</si>
  <si>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</si>
  <si>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</si>
  <si>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</si>
  <si>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</si>
  <si>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</si>
  <si>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</si>
  <si>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</si>
  <si>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</si>
  <si>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</si>
  <si>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</si>
  <si>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</si>
  <si>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</si>
  <si>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</si>
  <si>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</si>
  <si>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</si>
  <si>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</si>
  <si>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</si>
  <si>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</si>
  <si>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</si>
  <si>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</si>
  <si>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</si>
  <si>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</si>
  <si>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</si>
  <si>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</si>
  <si>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</si>
  <si>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</si>
  <si>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</si>
  <si>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</si>
  <si>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</si>
  <si>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</si>
  <si>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</si>
  <si>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</si>
  <si>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</si>
  <si>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</si>
  <si>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</si>
  <si>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</si>
  <si>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</si>
  <si>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</si>
  <si>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</si>
  <si>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</si>
  <si>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</si>
  <si>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</si>
  <si>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</si>
  <si>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</si>
  <si>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</si>
  <si>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</si>
  <si>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</si>
  <si>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</si>
  <si>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</si>
  <si>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</si>
  <si>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</si>
  <si>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</si>
  <si>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</si>
  <si>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</si>
  <si>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</si>
  <si>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</si>
  <si>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</si>
  <si>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</si>
  <si>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</si>
  <si>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</si>
  <si>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</si>
  <si>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</si>
  <si>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</si>
  <si>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</si>
  <si>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</si>
  <si>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</si>
  <si>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</si>
  <si>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</si>
  <si>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</si>
  <si>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</si>
  <si>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</si>
  <si>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</si>
  <si>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</si>
  <si>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</si>
  <si>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</si>
  <si>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</si>
  <si>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</si>
  <si>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</si>
  <si>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</si>
  <si>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</si>
  <si>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</si>
  <si>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</si>
  <si>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</si>
  <si>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</si>
  <si>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</si>
  <si>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</si>
  <si>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</si>
  <si>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</si>
  <si>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</si>
  <si>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</si>
  <si>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</si>
  <si>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</si>
  <si>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</si>
  <si>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</si>
  <si>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</si>
  <si>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</si>
  <si>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</si>
  <si>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</si>
  <si>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</si>
  <si>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</si>
  <si>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</si>
  <si>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</si>
  <si>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</si>
  <si>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</si>
  <si>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</si>
  <si>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</si>
  <si>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</si>
  <si>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</si>
  <si>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</si>
  <si>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</si>
  <si>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</si>
  <si>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</si>
  <si>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</si>
  <si>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</si>
  <si>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</si>
  <si>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</si>
  <si>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</si>
  <si>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</si>
  <si>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</si>
  <si>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</si>
  <si>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</si>
  <si>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</si>
  <si>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</si>
  <si>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</si>
  <si>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</si>
  <si>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</si>
  <si>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</si>
  <si>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</si>
  <si>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</si>
  <si>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</si>
  <si>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</si>
  <si>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</si>
  <si>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</si>
  <si>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</si>
  <si>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</si>
  <si>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</si>
  <si>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</si>
  <si>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</si>
  <si>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</si>
  <si>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</si>
  <si>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</si>
  <si>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</si>
  <si>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</si>
  <si>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</si>
  <si>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</si>
  <si>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</si>
  <si>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</si>
  <si>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</si>
  <si>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</si>
  <si>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</si>
  <si>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</si>
  <si>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</si>
  <si>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</si>
  <si>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</si>
  <si>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</si>
  <si>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</si>
  <si>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</si>
  <si>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</si>
  <si>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</si>
  <si>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</si>
  <si>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</si>
  <si>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</si>
  <si>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</si>
  <si>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</si>
  <si>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</si>
  <si>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</si>
  <si>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</si>
  <si>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</si>
  <si>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</si>
  <si>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</si>
  <si>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</si>
  <si>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</si>
  <si>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</si>
  <si>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</si>
  <si>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</si>
  <si>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</si>
  <si>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</si>
  <si>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</si>
  <si>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</si>
  <si>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</si>
  <si>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</si>
  <si>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</si>
  <si>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</si>
  <si>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</si>
  <si>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</si>
  <si>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</si>
  <si>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</si>
  <si>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</si>
  <si>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</si>
  <si>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</si>
  <si>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</si>
  <si>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</si>
  <si>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</si>
  <si>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</si>
  <si>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</si>
  <si>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</si>
  <si>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</si>
  <si>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</si>
  <si>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</si>
  <si>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</si>
  <si>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</si>
  <si>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</si>
  <si>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</si>
  <si>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</si>
  <si>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</si>
  <si>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</si>
  <si>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</si>
  <si>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</si>
  <si>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</si>
  <si>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</si>
  <si>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</si>
  <si>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</si>
  <si>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</si>
  <si>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</si>
  <si>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</si>
  <si>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</si>
  <si>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</si>
  <si>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</si>
  <si>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</si>
  <si>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</si>
  <si>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</si>
  <si>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</si>
  <si>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</si>
  <si>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</si>
  <si>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</si>
  <si>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</si>
  <si>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</si>
  <si>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</si>
  <si>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</si>
  <si>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</si>
  <si>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</si>
  <si>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</si>
  <si>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</si>
  <si>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</si>
  <si>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</si>
  <si>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</si>
  <si>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</si>
  <si>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</si>
  <si>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</si>
  <si>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</si>
  <si>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</si>
  <si>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</si>
  <si>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</si>
  <si>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</si>
  <si>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</si>
  <si>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</si>
  <si>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</si>
  <si>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</si>
  <si>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</si>
  <si>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</si>
  <si>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</si>
  <si>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</si>
  <si>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</si>
  <si>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</si>
  <si>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</si>
  <si>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</si>
  <si>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</si>
  <si>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</si>
  <si>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</si>
  <si>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</si>
  <si>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</si>
  <si>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</si>
  <si>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</si>
  <si>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</si>
  <si>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</si>
  <si>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</si>
  <si>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</si>
  <si>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</si>
  <si>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</si>
  <si>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</si>
  <si>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</si>
  <si>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</si>
  <si>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</si>
  <si>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</si>
  <si>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</si>
  <si>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</si>
  <si>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</si>
  <si>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</si>
  <si>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</si>
  <si>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</si>
  <si>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</si>
  <si>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</si>
  <si>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</si>
  <si>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</si>
  <si>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</si>
  <si>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</si>
  <si>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</si>
  <si>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</si>
  <si>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</si>
  <si>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</si>
  <si>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</si>
  <si>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</si>
  <si>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</si>
  <si>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</si>
  <si>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</si>
  <si>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</si>
  <si>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</si>
  <si>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</si>
  <si>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</si>
  <si>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</si>
  <si>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</si>
  <si>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</si>
  <si>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</si>
  <si>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</si>
  <si>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</si>
  <si>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</si>
  <si>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</si>
  <si>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</si>
  <si>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</si>
  <si>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</si>
  <si>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</si>
  <si>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</si>
  <si>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</si>
  <si>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</si>
  <si>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</si>
  <si>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</si>
  <si>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</si>
  <si>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</si>
  <si>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</si>
  <si>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</si>
  <si>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</si>
  <si>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</si>
  <si>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</si>
  <si>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</si>
  <si>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</si>
  <si>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</si>
  <si>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</si>
  <si>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</si>
  <si>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</si>
  <si>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</si>
  <si>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</si>
  <si>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</si>
  <si>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</si>
  <si>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</si>
  <si>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</si>
  <si>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</si>
  <si>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</si>
  <si>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</si>
  <si>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</si>
  <si>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</si>
  <si>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</si>
  <si>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</si>
  <si>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</si>
  <si>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</si>
  <si>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</si>
  <si>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</si>
  <si>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</si>
  <si>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</si>
  <si>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</si>
  <si>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</si>
  <si>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</si>
  <si>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</si>
  <si>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</si>
  <si>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</si>
  <si>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</si>
  <si>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</si>
  <si>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</si>
  <si>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</si>
  <si>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</si>
  <si>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</si>
  <si>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</si>
  <si>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</si>
  <si>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</si>
  <si>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</si>
  <si>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</si>
  <si>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</si>
  <si>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</si>
  <si>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</si>
  <si>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</si>
  <si>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</si>
  <si>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</si>
  <si>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</si>
  <si>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</si>
  <si>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</si>
  <si>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</si>
  <si>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</si>
  <si>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</si>
  <si>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</si>
  <si>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</si>
  <si>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</si>
  <si>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</si>
  <si>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</si>
  <si>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</si>
  <si>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</si>
  <si>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</si>
  <si>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</si>
  <si>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</si>
  <si>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</si>
  <si>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</si>
  <si>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</si>
  <si>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</si>
  <si>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</si>
  <si>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</si>
  <si>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</si>
  <si>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</si>
  <si>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</si>
  <si>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</si>
  <si>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</si>
  <si>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</si>
  <si>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</si>
  <si>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</si>
  <si>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</si>
  <si>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</si>
  <si>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</si>
  <si>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</si>
  <si>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</si>
  <si>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</si>
  <si>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</si>
  <si>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</si>
  <si>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</si>
  <si>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</si>
  <si>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</si>
  <si>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</si>
  <si>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</si>
  <si>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</si>
  <si>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</si>
  <si>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</si>
  <si>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</si>
  <si>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</si>
  <si>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</si>
  <si>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</si>
  <si>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</si>
  <si>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</si>
  <si>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</si>
  <si>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</si>
  <si>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</si>
  <si>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</si>
  <si>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</si>
  <si>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</si>
  <si>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</si>
  <si>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</si>
  <si>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</si>
  <si>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</si>
  <si>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</si>
  <si>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</si>
  <si>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</si>
  <si>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</si>
  <si>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</si>
  <si>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</si>
  <si>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</si>
  <si>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</si>
  <si>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</si>
  <si>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</si>
  <si>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</si>
  <si>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</si>
  <si>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</si>
  <si>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</si>
  <si>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</si>
  <si>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</si>
  <si>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</si>
  <si>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</si>
  <si>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</si>
  <si>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</si>
  <si>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</si>
  <si>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</si>
  <si>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</si>
  <si>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</si>
  <si>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</si>
  <si>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</si>
  <si>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</si>
  <si>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</si>
  <si>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</si>
  <si>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</si>
  <si>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</si>
  <si>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</si>
  <si>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</si>
  <si>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</si>
  <si>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</si>
  <si>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</si>
  <si>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</si>
  <si>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</si>
  <si>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</si>
  <si>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</si>
  <si>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</si>
  <si>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</si>
  <si>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</si>
  <si>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</si>
  <si>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</si>
  <si>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</si>
  <si>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</si>
  <si>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</si>
  <si>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</si>
  <si>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</si>
  <si>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</si>
  <si>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</si>
  <si>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</si>
  <si>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</si>
  <si>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</si>
  <si>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</si>
  <si>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</si>
  <si>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</si>
  <si>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</si>
  <si>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</si>
  <si>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</si>
  <si>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</si>
  <si>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</si>
  <si>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</si>
  <si>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</si>
  <si>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</si>
  <si>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</si>
  <si>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</si>
  <si>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</si>
  <si>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</si>
  <si>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</si>
  <si>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</si>
  <si>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</si>
  <si>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</si>
  <si>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</si>
  <si>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</si>
  <si>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</si>
  <si>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</si>
  <si>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</si>
  <si>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</si>
  <si>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</si>
  <si>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</si>
  <si>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</si>
  <si>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</si>
  <si>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</si>
  <si>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</si>
  <si>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</si>
  <si>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</si>
  <si>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</si>
  <si>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</si>
  <si>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</si>
  <si>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</si>
  <si>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</si>
  <si>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</si>
  <si>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</si>
  <si>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</si>
  <si>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</si>
  <si>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</si>
  <si>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</si>
  <si>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</si>
  <si>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</si>
  <si>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</si>
  <si>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</si>
  <si>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</si>
  <si>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</si>
  <si>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</si>
  <si>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</si>
  <si>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</si>
  <si>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</si>
  <si>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</si>
  <si>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</si>
  <si>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</si>
  <si>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</si>
  <si>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</si>
  <si>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</si>
  <si>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</si>
  <si>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</si>
  <si>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</si>
  <si>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</si>
  <si>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</si>
  <si>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</si>
  <si>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</si>
  <si>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</si>
  <si>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</si>
  <si>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</si>
  <si>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</si>
  <si>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</si>
  <si>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</si>
  <si>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</si>
  <si>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</si>
  <si>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</si>
  <si>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</si>
  <si>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</si>
  <si>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</si>
  <si>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</si>
  <si>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</si>
  <si>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</si>
  <si>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</si>
  <si>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</si>
  <si>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</si>
  <si>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</si>
  <si>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</si>
  <si>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</si>
  <si>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</si>
  <si>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</si>
  <si>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</si>
  <si>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</si>
  <si>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</si>
  <si>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</si>
  <si>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</si>
  <si>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</si>
  <si>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</si>
  <si>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</si>
  <si>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</si>
  <si>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</si>
  <si>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</si>
  <si>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</si>
  <si>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</si>
  <si>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</si>
  <si>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</si>
  <si>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</si>
  <si>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</si>
  <si>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</si>
  <si>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</si>
  <si>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</si>
  <si>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</si>
  <si>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</si>
  <si>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</si>
  <si>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</si>
  <si>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</si>
  <si>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</si>
  <si>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</si>
  <si>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</si>
  <si>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</si>
  <si>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</si>
  <si>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</si>
  <si>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</si>
  <si>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</si>
  <si>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</si>
  <si>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</si>
  <si>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</si>
  <si>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</si>
  <si>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</si>
  <si>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</si>
  <si>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</si>
  <si>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</si>
  <si>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</si>
  <si>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</si>
  <si>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</si>
  <si>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</si>
  <si>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</si>
  <si>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</si>
  <si>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</si>
  <si>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</si>
  <si>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</si>
  <si>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</si>
  <si>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</si>
  <si>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</si>
  <si>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</si>
  <si>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</si>
  <si>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</si>
  <si>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</si>
  <si>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</si>
  <si>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</si>
  <si>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</si>
  <si>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</si>
  <si>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</si>
  <si>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</si>
  <si>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</si>
  <si>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</si>
  <si>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</si>
  <si>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</si>
  <si>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</si>
  <si>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</si>
  <si>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</si>
  <si>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</si>
  <si>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</si>
  <si>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</si>
  <si>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</si>
  <si>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</si>
  <si>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</si>
  <si>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</si>
  <si>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</si>
  <si>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</si>
  <si>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</si>
  <si>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</si>
  <si>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</si>
  <si>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</si>
  <si>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</si>
  <si>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</si>
  <si>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</si>
  <si>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</si>
  <si>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</si>
  <si>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</si>
  <si>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</si>
  <si>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</si>
  <si>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</si>
  <si>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</si>
  <si>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</si>
  <si>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</si>
  <si>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</si>
  <si>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</si>
  <si>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</si>
  <si>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</si>
  <si>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</si>
  <si>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</si>
  <si>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</si>
  <si>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</si>
  <si>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</si>
  <si>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</si>
  <si>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</si>
  <si>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</si>
  <si>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</si>
  <si>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</si>
  <si>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</si>
  <si>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</si>
  <si>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</si>
  <si>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</si>
  <si>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</si>
  <si>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</si>
  <si>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</si>
  <si>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</si>
  <si>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</si>
  <si>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</si>
  <si>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</si>
  <si>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</si>
  <si>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</si>
  <si>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</si>
  <si>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</si>
  <si>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</si>
  <si>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</si>
  <si>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</si>
  <si>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</si>
  <si>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</si>
  <si>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</si>
  <si>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</si>
  <si>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</si>
  <si>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</si>
  <si>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</si>
  <si>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</si>
  <si>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</si>
  <si>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</si>
  <si>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</si>
  <si>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</si>
  <si>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</si>
  <si>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</si>
  <si>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</si>
  <si>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</si>
  <si>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</si>
  <si>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</si>
  <si>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</si>
  <si>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</si>
  <si>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</si>
  <si>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</si>
  <si>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</si>
  <si>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</si>
  <si>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</si>
  <si>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</si>
  <si>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</si>
  <si>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</si>
  <si>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</si>
  <si>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</si>
  <si>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</si>
  <si>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</si>
  <si>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</si>
  <si>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</si>
  <si>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</si>
  <si>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</si>
  <si>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</si>
  <si>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</si>
  <si>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</si>
  <si>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</si>
  <si>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</si>
  <si>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</si>
  <si>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</si>
  <si>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</si>
  <si>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</si>
  <si>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</si>
  <si>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</si>
  <si>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</si>
  <si>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</si>
  <si>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</si>
  <si>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</si>
  <si>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</si>
  <si>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</si>
  <si>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</si>
  <si>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</si>
  <si>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</si>
  <si>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</si>
  <si>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</si>
  <si>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</si>
  <si>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</si>
  <si>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</si>
  <si>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</si>
  <si>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</si>
  <si>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</si>
  <si>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</si>
  <si>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</si>
  <si>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</si>
  <si>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</si>
  <si>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</si>
  <si>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</si>
  <si>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</si>
  <si>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</si>
  <si>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</si>
  <si>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</si>
  <si>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</si>
  <si>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</si>
  <si>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</si>
  <si>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</si>
  <si>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</si>
  <si>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</si>
  <si>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</si>
  <si>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</si>
  <si>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</si>
  <si>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</si>
  <si>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</si>
  <si>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</si>
  <si>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</si>
  <si>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</si>
  <si>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</si>
  <si>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</si>
  <si>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</si>
  <si>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</si>
  <si>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</si>
  <si>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</si>
  <si>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</si>
  <si>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</si>
  <si>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</si>
  <si>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</si>
  <si>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</si>
  <si>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</si>
  <si>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</si>
  <si>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</si>
  <si>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</si>
  <si>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</si>
  <si>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</si>
  <si>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</si>
  <si>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</si>
  <si>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</si>
  <si>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</si>
  <si>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</si>
  <si>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</si>
  <si>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</si>
  <si>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</si>
  <si>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</si>
  <si>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</si>
  <si>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</si>
  <si>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</si>
  <si>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</si>
  <si>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</si>
  <si>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</si>
  <si>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</si>
  <si>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</si>
  <si>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</si>
  <si>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</si>
  <si>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</si>
  <si>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</si>
  <si>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</si>
  <si>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</si>
  <si>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</si>
  <si>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</si>
  <si>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</si>
  <si>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</si>
  <si>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</si>
  <si>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</si>
  <si>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</si>
  <si>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</si>
  <si>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</si>
  <si>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</si>
  <si>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</si>
  <si>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</si>
  <si>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</si>
  <si>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</si>
  <si>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</si>
  <si>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</si>
  <si>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</si>
  <si>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</si>
  <si>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</si>
  <si>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</si>
  <si>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</si>
  <si>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</si>
  <si>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</si>
  <si>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</si>
  <si>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</si>
  <si>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</si>
  <si>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</si>
  <si>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</si>
  <si>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</si>
  <si>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</si>
  <si>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</si>
  <si>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</si>
  <si>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</si>
  <si>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</si>
  <si>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</si>
  <si>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</si>
  <si>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</si>
  <si>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</si>
  <si>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</si>
  <si>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</si>
  <si>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</si>
  <si>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</si>
  <si>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</si>
  <si>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</si>
  <si>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</si>
  <si>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</si>
  <si>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</si>
  <si>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</si>
  <si>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</si>
  <si>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</si>
  <si>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</si>
  <si>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</si>
  <si>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</si>
  <si>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</si>
  <si>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</si>
  <si>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</si>
  <si>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</si>
  <si>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</si>
  <si>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</si>
  <si>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</si>
  <si>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</si>
  <si>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</si>
  <si>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</si>
  <si>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</si>
  <si>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</si>
  <si>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</si>
  <si>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</si>
  <si>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</si>
  <si>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</si>
  <si>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</si>
  <si>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</si>
  <si>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</si>
  <si>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</si>
  <si>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</si>
  <si>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</si>
  <si>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</si>
  <si>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</si>
  <si>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</si>
  <si>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</si>
  <si>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</si>
  <si>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</si>
  <si>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</si>
  <si>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</si>
  <si>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</si>
  <si>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</si>
  <si>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</si>
  <si>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</si>
  <si>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</si>
  <si>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</si>
  <si>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</si>
  <si>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</si>
  <si>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</si>
  <si>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</si>
  <si>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</si>
  <si>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</si>
  <si>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</si>
  <si>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</si>
  <si>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</si>
  <si>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</si>
  <si>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</si>
  <si>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</si>
  <si>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</si>
  <si>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</si>
  <si>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</si>
  <si>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</si>
  <si>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</si>
  <si>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</si>
  <si>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</si>
  <si>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</si>
  <si>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</si>
  <si>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</si>
  <si>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</si>
  <si>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</si>
  <si>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</si>
  <si>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</si>
  <si>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</si>
  <si>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</si>
  <si>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</si>
  <si>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</si>
  <si>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</si>
  <si>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</si>
  <si>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</si>
  <si>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</si>
  <si>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</si>
  <si>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</si>
  <si>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</si>
  <si>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</si>
  <si>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</si>
  <si>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</si>
  <si>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</si>
  <si>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</si>
  <si>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</si>
  <si>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</si>
  <si>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</si>
  <si>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</si>
  <si>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</si>
  <si>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</si>
  <si>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</si>
  <si>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</si>
  <si>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</si>
  <si>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</si>
  <si>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</si>
  <si>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</si>
  <si>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</si>
  <si>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</si>
  <si>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</si>
  <si>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</si>
  <si>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</si>
  <si>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</si>
  <si>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</si>
  <si>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</si>
  <si>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</si>
  <si>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</si>
  <si>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</si>
  <si>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</si>
  <si>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</si>
  <si>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</si>
  <si>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</si>
  <si>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</si>
  <si>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</si>
  <si>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</si>
  <si>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</si>
  <si>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</si>
  <si>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</si>
  <si>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</si>
  <si>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</si>
  <si>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</si>
  <si>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</si>
  <si>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</si>
  <si>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</si>
  <si>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</si>
  <si>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</si>
  <si>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</si>
  <si>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</si>
  <si>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</si>
  <si>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</si>
  <si>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</si>
  <si>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</si>
  <si>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</si>
  <si>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</si>
  <si>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</si>
  <si>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</si>
  <si>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</si>
  <si>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</si>
  <si>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</si>
  <si>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</si>
  <si>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</si>
  <si>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</si>
  <si>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</si>
  <si>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</si>
  <si>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</si>
  <si>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</si>
  <si>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</si>
  <si>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</si>
  <si>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</si>
  <si>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</si>
  <si>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</si>
  <si>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</si>
  <si>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</si>
  <si>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</si>
  <si>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</si>
  <si>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</si>
  <si>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</si>
  <si>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</si>
  <si>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</si>
  <si>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</si>
  <si>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</si>
  <si>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</si>
  <si>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</si>
  <si>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</si>
  <si>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</si>
  <si>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</si>
  <si>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</si>
  <si>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</si>
  <si>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</si>
  <si>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</si>
  <si>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</si>
  <si>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</si>
  <si>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</si>
  <si>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</si>
  <si>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</si>
  <si>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</si>
  <si>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</si>
  <si>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</si>
  <si>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</si>
  <si>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</si>
  <si>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</si>
  <si>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</si>
  <si>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</si>
  <si>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</si>
  <si>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</si>
  <si>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</si>
  <si>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</si>
  <si>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</si>
  <si>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</si>
  <si>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</si>
  <si>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</si>
  <si>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</si>
  <si>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</si>
  <si>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</si>
  <si>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</si>
  <si>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</si>
  <si>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</si>
  <si>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</si>
  <si>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</si>
  <si>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</si>
  <si>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</si>
  <si>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</si>
  <si>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</si>
  <si>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</si>
  <si>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</si>
  <si>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</si>
  <si>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</si>
  <si>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</si>
  <si>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</si>
  <si>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</si>
  <si>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</si>
  <si>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</si>
  <si>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</si>
  <si>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</si>
  <si>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</si>
  <si>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</si>
  <si>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</si>
  <si>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</si>
  <si>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</si>
  <si>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</si>
  <si>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</si>
  <si>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</si>
  <si>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</si>
  <si>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</si>
  <si>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</si>
  <si>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</si>
  <si>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</si>
  <si>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</si>
  <si>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</si>
  <si>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</si>
  <si>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</si>
  <si>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</si>
  <si>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</si>
  <si>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</si>
  <si>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</si>
  <si>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</si>
  <si>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</si>
  <si>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</si>
  <si>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</si>
  <si>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</si>
  <si>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</si>
  <si>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</si>
  <si>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</si>
  <si>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</si>
  <si>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</si>
  <si>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</si>
  <si>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</si>
  <si>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</si>
  <si>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</si>
  <si>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</si>
  <si>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</si>
  <si>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</si>
  <si>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</si>
  <si>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</si>
  <si>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</si>
  <si>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</si>
  <si>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</si>
  <si>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</si>
  <si>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</si>
  <si>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</si>
  <si>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</si>
  <si>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</si>
  <si>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</si>
  <si>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</si>
  <si>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</si>
  <si>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</si>
  <si>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</si>
  <si>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</si>
  <si>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</si>
  <si>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</si>
  <si>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</si>
  <si>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</si>
  <si>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</si>
  <si>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</si>
  <si>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</si>
  <si>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</si>
  <si>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</si>
  <si>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</si>
  <si>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</si>
  <si>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</si>
  <si>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</si>
  <si>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</si>
  <si>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</si>
  <si>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</si>
  <si>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</si>
  <si>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</si>
  <si>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</si>
  <si>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</si>
  <si>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</si>
  <si>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</si>
  <si>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</si>
  <si>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</si>
  <si>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</si>
  <si>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</si>
  <si>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</si>
  <si>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</si>
  <si>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</si>
  <si>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</si>
  <si>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</si>
  <si>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</si>
  <si>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</si>
  <si>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</si>
  <si>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</si>
  <si>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</si>
  <si>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</si>
  <si>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</si>
  <si>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</si>
  <si>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</si>
  <si>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</si>
  <si>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</si>
  <si>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</si>
  <si>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</si>
  <si>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</si>
  <si>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</si>
  <si>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</si>
  <si>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</si>
  <si>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</si>
  <si>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</si>
  <si>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</si>
  <si>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</si>
  <si>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</si>
  <si>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</si>
  <si>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</si>
  <si>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</si>
  <si>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</si>
  <si>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</si>
  <si>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</si>
  <si>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</si>
  <si>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</si>
  <si>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</si>
  <si>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</si>
  <si>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</si>
  <si>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</si>
  <si>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</si>
  <si>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</si>
  <si>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</si>
  <si>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</si>
  <si>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</si>
  <si>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</si>
  <si>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</si>
  <si>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</si>
  <si>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</si>
  <si>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</si>
  <si>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</si>
  <si>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</si>
  <si>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</si>
  <si>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</si>
  <si>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</si>
  <si>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</si>
  <si>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</si>
  <si>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</si>
  <si>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</si>
  <si>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</si>
  <si>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</si>
  <si>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</si>
  <si>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</si>
  <si>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</si>
  <si>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</si>
  <si>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</si>
  <si>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</si>
  <si>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</si>
  <si>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</si>
  <si>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</si>
  <si>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</si>
  <si>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</si>
  <si>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</si>
  <si>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</si>
  <si>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</si>
  <si>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</si>
  <si>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</si>
  <si>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</si>
  <si>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</si>
  <si>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</si>
  <si>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</si>
  <si>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</si>
  <si>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</si>
  <si>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</si>
  <si>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</si>
  <si>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</si>
  <si>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</si>
  <si>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</si>
  <si>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</si>
  <si>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</si>
  <si>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</si>
  <si>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</si>
  <si>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</si>
  <si>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</si>
  <si>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</si>
  <si>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</si>
  <si>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</si>
  <si>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</si>
  <si>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</si>
  <si>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</si>
  <si>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</si>
  <si>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</si>
  <si>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</si>
  <si>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</si>
  <si>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</si>
  <si>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</si>
  <si>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</si>
  <si>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</si>
  <si>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</si>
  <si>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</si>
  <si>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</si>
  <si>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</si>
  <si>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</si>
  <si>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</si>
  <si>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</si>
  <si>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</si>
  <si>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</si>
  <si>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</si>
  <si>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</si>
  <si>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</si>
  <si>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</si>
  <si>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</si>
  <si>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</si>
  <si>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</si>
  <si>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</si>
  <si>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</si>
  <si>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</si>
  <si>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</si>
  <si>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</si>
  <si>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</si>
  <si>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</si>
  <si>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</si>
  <si>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</si>
  <si>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</si>
  <si>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</si>
  <si>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</si>
  <si>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</si>
  <si>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</si>
  <si>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</si>
  <si>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</si>
  <si>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</si>
  <si>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</si>
  <si>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</si>
  <si>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</si>
  <si>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</si>
  <si>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</si>
  <si>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</si>
  <si>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</si>
  <si>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</si>
  <si>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</si>
  <si>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</si>
  <si>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</si>
  <si>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</si>
  <si>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</si>
  <si>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</si>
  <si>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</si>
  <si>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</si>
  <si>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</si>
  <si>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</si>
  <si>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</si>
  <si>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</si>
  <si>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</si>
  <si>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</si>
  <si>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</si>
  <si>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</si>
  <si>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</si>
  <si>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</si>
  <si>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</si>
  <si>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</si>
  <si>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</si>
  <si>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</si>
  <si>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</si>
  <si>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</si>
  <si>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</si>
  <si>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</si>
  <si>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</si>
  <si>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</si>
  <si>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</si>
  <si>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</si>
  <si>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</si>
  <si>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</si>
  <si>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</si>
  <si>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</si>
  <si>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</si>
  <si>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</si>
  <si>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</si>
  <si>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</si>
  <si>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</si>
  <si>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</si>
  <si>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</si>
  <si>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</si>
  <si>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</si>
  <si>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</si>
  <si>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</si>
  <si>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</si>
  <si>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</si>
  <si>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</si>
  <si>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</si>
  <si>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</si>
  <si>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</si>
  <si>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</si>
  <si>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</si>
  <si>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</si>
  <si>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</si>
  <si>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</si>
  <si>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</si>
  <si>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</si>
  <si>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</si>
  <si>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</si>
  <si>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</si>
  <si>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</si>
  <si>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</si>
  <si>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</si>
  <si>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</si>
  <si>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</si>
  <si>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</si>
  <si>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</si>
  <si>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</si>
  <si>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</si>
  <si>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</si>
  <si>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</si>
  <si>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</si>
  <si>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</si>
  <si>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</si>
  <si>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</si>
  <si>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</si>
  <si>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</si>
  <si>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</si>
  <si>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</si>
  <si>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</si>
  <si>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</si>
  <si>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</si>
  <si>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</si>
  <si>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</si>
  <si>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</si>
  <si>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</si>
  <si>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</si>
  <si>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</si>
  <si>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</si>
  <si>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</si>
  <si>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</si>
  <si>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</si>
  <si>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</si>
  <si>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</si>
  <si>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</si>
  <si>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</si>
  <si>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</si>
  <si>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</si>
  <si>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</si>
  <si>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</si>
  <si>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</si>
  <si>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</si>
  <si>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</si>
  <si>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</si>
  <si>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</si>
  <si>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</si>
  <si>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</si>
  <si>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</si>
  <si>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</si>
  <si>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</si>
  <si>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</si>
  <si>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</si>
  <si>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</si>
  <si>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</si>
  <si>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</si>
  <si>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</si>
  <si>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</si>
  <si>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</si>
  <si>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</si>
  <si>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</si>
  <si>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</si>
  <si>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</si>
  <si>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</si>
  <si>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</si>
  <si>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</si>
  <si>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</si>
  <si>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</si>
  <si>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</si>
  <si>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</si>
  <si>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</si>
  <si>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</si>
  <si>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</si>
  <si>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</si>
  <si>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</si>
  <si>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</si>
  <si>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</si>
  <si>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</si>
  <si>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</si>
  <si>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</si>
  <si>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</si>
  <si>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</si>
  <si>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</si>
  <si>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</si>
  <si>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</si>
  <si>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</si>
  <si>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</si>
  <si>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</si>
  <si>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</si>
  <si>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</si>
  <si>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</si>
  <si>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</si>
  <si>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</si>
  <si>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</si>
  <si>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</si>
  <si>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</si>
  <si>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</si>
  <si>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</si>
  <si>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</si>
  <si>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</si>
  <si>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</si>
  <si>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</si>
  <si>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</si>
  <si>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</si>
  <si>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</si>
  <si>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</si>
  <si>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</si>
  <si>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</si>
  <si>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</si>
  <si>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</si>
  <si>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</si>
  <si>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</si>
  <si>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</si>
  <si>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</si>
  <si>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</si>
  <si>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</si>
  <si>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</si>
  <si>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</si>
  <si>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</si>
  <si>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</si>
  <si>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</si>
  <si>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</si>
  <si>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</si>
  <si>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</si>
  <si>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</si>
  <si>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</si>
  <si>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</si>
  <si>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</si>
  <si>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</si>
  <si>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</si>
  <si>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</si>
  <si>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</si>
  <si>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</si>
  <si>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</si>
  <si>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</si>
  <si>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</si>
  <si>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</si>
  <si>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</si>
  <si>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</si>
  <si>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</si>
  <si>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</si>
  <si>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</si>
  <si>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</si>
  <si>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</si>
  <si>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</si>
  <si>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</si>
  <si>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</si>
  <si>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</si>
  <si>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</si>
  <si>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</si>
  <si>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</si>
  <si>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</si>
  <si>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</si>
  <si>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</si>
  <si>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</si>
  <si>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</si>
  <si>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</si>
  <si>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</si>
  <si>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</si>
  <si>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</si>
  <si>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</si>
  <si>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</si>
  <si>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</si>
  <si>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</si>
  <si>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</si>
  <si>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</si>
  <si>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</si>
  <si>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</si>
  <si>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</si>
  <si>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</si>
  <si>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</si>
  <si>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</si>
  <si>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</si>
  <si>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</si>
  <si>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</si>
  <si>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</si>
  <si>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</si>
  <si>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</si>
  <si>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</si>
  <si>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</si>
  <si>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</si>
  <si>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</si>
  <si>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</si>
  <si>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</si>
  <si>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</si>
  <si>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</si>
  <si>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</si>
  <si>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</si>
  <si>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</si>
  <si>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</si>
  <si>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</si>
  <si>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</si>
  <si>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</si>
  <si>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</si>
  <si>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</si>
  <si>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</si>
  <si>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</si>
  <si>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</si>
  <si>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</si>
  <si>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</si>
  <si>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</si>
  <si>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</si>
  <si>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</si>
  <si>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</si>
  <si>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</si>
  <si>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</si>
  <si>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</si>
  <si>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</si>
  <si>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</si>
  <si>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</si>
  <si>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</si>
  <si>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</si>
  <si>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</si>
  <si>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</si>
  <si>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</si>
  <si>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</si>
  <si>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</si>
  <si>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</si>
  <si>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</si>
  <si>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</si>
  <si>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</si>
  <si>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</si>
  <si>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</si>
  <si>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</si>
  <si>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</si>
  <si>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</si>
  <si>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</si>
  <si>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</si>
  <si>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</si>
  <si>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</si>
  <si>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</si>
  <si>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</si>
  <si>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</si>
  <si>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</si>
  <si>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</si>
  <si>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</si>
  <si>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</si>
  <si>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</si>
  <si>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</si>
  <si>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</si>
  <si>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</si>
  <si>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</si>
  <si>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</si>
  <si>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</si>
  <si>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</si>
  <si>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</si>
  <si>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</si>
  <si>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</si>
  <si>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</si>
  <si>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</si>
  <si>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</si>
  <si>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</si>
  <si>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</si>
  <si>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</si>
  <si>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</si>
  <si>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</si>
  <si>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</si>
  <si>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</si>
  <si>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</si>
  <si>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</si>
  <si>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</si>
  <si>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</si>
  <si>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</si>
  <si>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</si>
  <si>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</si>
  <si>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</si>
  <si>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</si>
  <si>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</si>
  <si>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</si>
  <si>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</si>
  <si>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</si>
  <si>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</si>
  <si>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</si>
  <si>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</si>
  <si>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</si>
  <si>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</si>
  <si>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</si>
  <si>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</si>
  <si>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</si>
  <si>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</si>
  <si>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</si>
  <si>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</si>
  <si>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</si>
  <si>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</si>
  <si>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</si>
  <si>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</si>
  <si>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</si>
  <si>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</si>
  <si>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</si>
  <si>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</si>
  <si>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</si>
  <si>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</si>
  <si>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</si>
  <si>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</si>
  <si>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</si>
  <si>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</si>
  <si>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</si>
  <si>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</si>
  <si>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</si>
  <si>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</si>
  <si>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</si>
  <si>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</si>
  <si>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</si>
  <si>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</si>
  <si>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</si>
  <si>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</si>
  <si>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</si>
  <si>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</si>
  <si>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</si>
  <si>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</si>
  <si>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</si>
  <si>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</si>
  <si>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</si>
  <si>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</si>
  <si>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</si>
  <si>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</si>
  <si>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</si>
  <si>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</si>
  <si>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</si>
  <si>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</si>
  <si>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</si>
  <si>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</si>
  <si>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</si>
  <si>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</si>
  <si>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</si>
  <si>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</si>
  <si>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</si>
  <si>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</si>
  <si>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</si>
  <si>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</si>
  <si>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</si>
  <si>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</si>
  <si>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</si>
  <si>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</si>
  <si>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</si>
  <si>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</si>
  <si>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</si>
  <si>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</si>
  <si>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</si>
  <si>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</si>
  <si>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</si>
  <si>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</si>
  <si>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</si>
  <si>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</si>
  <si>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</si>
  <si>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</si>
  <si>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</si>
  <si>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</si>
  <si>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</si>
  <si>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</si>
  <si>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</si>
  <si>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</si>
  <si>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</si>
  <si>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</si>
  <si>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</si>
  <si>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</si>
  <si>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</si>
  <si>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</si>
  <si>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</si>
  <si>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</si>
  <si>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</si>
  <si>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</si>
  <si>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</si>
  <si>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</si>
  <si>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</si>
  <si>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</si>
  <si>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</si>
  <si>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</si>
  <si>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</si>
  <si>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</si>
  <si>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</si>
  <si>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</si>
  <si>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</si>
  <si>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</si>
  <si>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</si>
  <si>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</si>
  <si>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</si>
  <si>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</si>
  <si>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</si>
  <si>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</si>
  <si>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</si>
  <si>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</si>
  <si>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</si>
  <si>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</si>
  <si>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</si>
  <si>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</si>
  <si>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</si>
  <si>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</si>
  <si>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</si>
  <si>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</si>
  <si>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</si>
  <si>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</si>
  <si>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</si>
  <si>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</si>
  <si>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</si>
  <si>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</si>
  <si>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</si>
  <si>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</si>
  <si>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</si>
  <si>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</si>
  <si>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</si>
  <si>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</si>
  <si>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</si>
  <si>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</si>
  <si>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</si>
  <si>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</si>
  <si>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</si>
  <si>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</si>
  <si>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</si>
  <si>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</si>
  <si>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</si>
  <si>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</si>
  <si>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</si>
  <si>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</si>
  <si>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</si>
  <si>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</si>
  <si>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</si>
  <si>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</si>
  <si>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</si>
  <si>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</si>
  <si>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</si>
  <si>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</si>
  <si>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</si>
  <si>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</si>
  <si>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</si>
  <si>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</si>
  <si>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</si>
  <si>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</si>
  <si>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</si>
  <si>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</si>
  <si>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</si>
  <si>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</si>
  <si>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</si>
  <si>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</si>
  <si>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</si>
  <si>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</si>
  <si>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</si>
  <si>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</si>
  <si>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</si>
  <si>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</si>
  <si>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</si>
  <si>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</si>
  <si>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</si>
  <si>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</si>
  <si>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</si>
  <si>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</si>
  <si>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</si>
  <si>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</si>
  <si>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</si>
  <si>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</si>
  <si>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</si>
  <si>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</si>
  <si>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</si>
  <si>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</si>
  <si>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</si>
  <si>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</si>
  <si>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</si>
  <si>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</si>
  <si>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</si>
  <si>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</si>
  <si>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</si>
  <si>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</si>
  <si>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</si>
  <si>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</si>
  <si>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</si>
  <si>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</si>
  <si>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</si>
  <si>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</si>
  <si>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</si>
  <si>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</si>
  <si>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</si>
  <si>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</si>
  <si>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</si>
  <si>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</si>
  <si>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</si>
  <si>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</si>
  <si>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</si>
  <si>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</si>
  <si>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</si>
  <si>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</si>
  <si>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</si>
  <si>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</si>
  <si>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</si>
  <si>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</si>
  <si>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</si>
  <si>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</si>
  <si>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</si>
  <si>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</si>
  <si>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</si>
  <si>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</si>
  <si>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</si>
  <si>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</si>
  <si>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</si>
  <si>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</si>
  <si>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</si>
  <si>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</si>
  <si>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</si>
  <si>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</si>
  <si>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</si>
  <si>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</si>
  <si>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</si>
  <si>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</si>
  <si>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</si>
  <si>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</si>
  <si>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</si>
  <si>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</si>
  <si>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</si>
  <si>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</si>
  <si>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</si>
  <si>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</si>
  <si>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</si>
  <si>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</si>
  <si>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</si>
  <si>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</si>
  <si>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</si>
  <si>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</si>
  <si>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</si>
  <si>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</si>
  <si>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</si>
  <si>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</si>
  <si>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</si>
  <si>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</si>
  <si>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</si>
  <si>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</si>
  <si>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</si>
  <si>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</si>
  <si>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</si>
  <si>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</si>
  <si>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</si>
  <si>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</si>
  <si>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</si>
  <si>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</si>
  <si>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</si>
  <si>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</si>
  <si>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</si>
  <si>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</si>
  <si>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</si>
  <si>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</si>
  <si>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</si>
  <si>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</si>
  <si>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</si>
  <si>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</si>
  <si>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</si>
  <si>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</si>
  <si>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</si>
  <si>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</si>
  <si>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</si>
  <si>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</si>
  <si>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</si>
  <si>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</si>
  <si>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</si>
  <si>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</si>
  <si>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</si>
  <si>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</si>
  <si>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</si>
  <si>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</si>
  <si>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</si>
  <si>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</si>
  <si>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</si>
  <si>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</si>
  <si>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</si>
  <si>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</si>
  <si>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</si>
  <si>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</si>
  <si>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</si>
  <si>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</si>
  <si>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</si>
  <si>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</si>
  <si>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</si>
  <si>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</si>
  <si>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</si>
  <si>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</si>
  <si>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</si>
  <si>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</si>
  <si>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</si>
  <si>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</si>
  <si>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</si>
  <si>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</si>
  <si>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</si>
  <si>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</si>
  <si>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</si>
  <si>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</si>
  <si>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</si>
  <si>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</si>
  <si>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</si>
  <si>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</si>
  <si>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</si>
  <si>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</si>
  <si>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</si>
  <si>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</si>
  <si>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</si>
  <si>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</si>
  <si>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</si>
  <si>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</si>
  <si>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</si>
  <si>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</si>
  <si>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</si>
  <si>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</si>
  <si>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</si>
  <si>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</si>
  <si>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</si>
  <si>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</si>
  <si>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</si>
  <si>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</si>
  <si>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</si>
  <si>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</si>
  <si>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</si>
  <si>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</si>
  <si>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</si>
  <si>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</si>
  <si>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</si>
  <si>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</si>
  <si>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</si>
  <si>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</si>
  <si>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</si>
  <si>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</si>
  <si>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</si>
  <si>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</si>
  <si>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</si>
  <si>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</si>
  <si>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</si>
  <si>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</si>
  <si>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</si>
  <si>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</si>
  <si>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</si>
  <si>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</si>
  <si>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</si>
  <si>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</si>
  <si>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</si>
  <si>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</si>
  <si>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</si>
  <si>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</si>
  <si>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</si>
  <si>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</si>
  <si>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</si>
  <si>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</si>
  <si>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</si>
  <si>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</si>
  <si>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</si>
  <si>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</si>
  <si>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</si>
  <si>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</si>
  <si>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</si>
  <si>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</si>
  <si>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</si>
  <si>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</si>
  <si>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</si>
  <si>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</si>
  <si>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</si>
  <si>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</si>
  <si>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</si>
  <si>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</si>
  <si>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</si>
  <si>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</si>
  <si>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</si>
  <si>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</si>
  <si>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</si>
  <si>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</si>
  <si>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</si>
  <si>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</si>
  <si>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</si>
  <si>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</si>
  <si>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</si>
  <si>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</si>
  <si>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</si>
  <si>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</si>
  <si>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</si>
  <si>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</si>
  <si>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</si>
  <si>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</si>
  <si>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</si>
  <si>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</si>
  <si>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</si>
  <si>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</si>
  <si>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</si>
  <si>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</si>
  <si>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</si>
  <si>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</si>
  <si>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</si>
  <si>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</si>
  <si>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</si>
  <si>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</si>
  <si>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</si>
  <si>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</si>
  <si>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</si>
  <si>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</si>
  <si>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</si>
  <si>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</si>
  <si>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</si>
  <si>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</si>
  <si>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</si>
  <si>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</si>
  <si>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</si>
  <si>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</si>
  <si>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</si>
  <si>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</si>
  <si>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</si>
  <si>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</si>
  <si>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</si>
  <si>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</si>
  <si>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</si>
  <si>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</si>
  <si>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</si>
  <si>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</si>
  <si>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</si>
  <si>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</si>
  <si>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</si>
  <si>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</si>
  <si>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</si>
  <si>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</si>
  <si>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</si>
  <si>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</si>
  <si>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</si>
  <si>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</si>
  <si>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</si>
  <si>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</si>
  <si>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</si>
  <si>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</si>
  <si>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</si>
  <si>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</si>
  <si>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</si>
  <si>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</si>
  <si>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</si>
  <si>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</si>
  <si>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</si>
  <si>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</si>
  <si>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</si>
  <si>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</si>
  <si>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</si>
  <si>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</si>
  <si>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</si>
  <si>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</si>
  <si>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</si>
  <si>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</si>
  <si>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</si>
  <si>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</si>
  <si>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</si>
  <si>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</si>
  <si>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</si>
  <si>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</si>
  <si>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</si>
  <si>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</si>
  <si>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</si>
  <si>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</si>
  <si>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</si>
  <si>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</si>
  <si>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</si>
  <si>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</si>
  <si>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</si>
  <si>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</si>
  <si>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</si>
  <si>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</si>
  <si>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</si>
  <si>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</si>
  <si>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</si>
  <si>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</si>
  <si>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</si>
  <si>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</si>
  <si>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</si>
  <si>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</si>
  <si>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</si>
  <si>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</si>
  <si>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</si>
  <si>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</si>
  <si>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</si>
  <si>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</si>
  <si>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</si>
  <si>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</si>
  <si>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</si>
  <si>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</si>
  <si>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</si>
  <si>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</si>
  <si>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</si>
  <si>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</si>
  <si>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</si>
  <si>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</si>
  <si>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</si>
  <si>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</si>
  <si>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</si>
  <si>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</si>
  <si>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</si>
  <si>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</si>
  <si>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</si>
  <si>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</si>
  <si>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</si>
  <si>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</si>
  <si>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</si>
  <si>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</si>
  <si>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</si>
  <si>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</si>
  <si>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</si>
  <si>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</si>
  <si>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</si>
  <si>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</si>
  <si>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</si>
  <si>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</si>
  <si>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</si>
  <si>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</si>
  <si>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</si>
  <si>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</si>
  <si>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</si>
  <si>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</si>
  <si>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</si>
  <si>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</si>
  <si>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</si>
  <si>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</si>
  <si>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</si>
  <si>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</si>
  <si>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</si>
  <si>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</si>
  <si>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</si>
  <si>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</si>
  <si>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</si>
  <si>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</si>
  <si>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</si>
  <si>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</si>
  <si>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</si>
  <si>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</si>
  <si>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</si>
  <si>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</si>
  <si>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</si>
  <si>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</si>
  <si>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</si>
  <si>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</si>
  <si>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</si>
  <si>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</si>
  <si>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</si>
  <si>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</si>
  <si>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</si>
  <si>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</si>
  <si>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</si>
  <si>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</si>
  <si>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</si>
  <si>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</si>
  <si>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</si>
  <si>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</si>
  <si>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</si>
  <si>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</si>
  <si>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</si>
  <si>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</si>
  <si>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</si>
  <si>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</si>
  <si>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</si>
  <si>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</si>
  <si>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</si>
  <si>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</si>
  <si>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</si>
  <si>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</si>
  <si>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</si>
  <si>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</si>
  <si>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</si>
  <si>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</si>
  <si>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</si>
  <si>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</si>
  <si>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</si>
  <si>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</si>
  <si>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</si>
  <si>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</si>
  <si>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</si>
  <si>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</si>
  <si>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</si>
  <si>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</si>
  <si>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</si>
  <si>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</si>
  <si>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</si>
  <si>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</si>
  <si>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</si>
  <si>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</si>
  <si>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</si>
  <si>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</si>
  <si>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</si>
  <si>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</si>
  <si>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</si>
  <si>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</si>
  <si>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</si>
  <si>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</si>
  <si>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</si>
  <si>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</si>
  <si>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</si>
  <si>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</si>
  <si>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</si>
  <si>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</si>
  <si>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</si>
  <si>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</si>
  <si>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</si>
  <si>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</si>
  <si>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</si>
  <si>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</si>
  <si>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</si>
  <si>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</si>
  <si>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</si>
  <si>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</si>
  <si>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</si>
  <si>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</si>
  <si>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</si>
  <si>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</si>
  <si>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</si>
  <si>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</si>
  <si>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</si>
  <si>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</si>
  <si>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</si>
  <si>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</si>
  <si>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</si>
  <si>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</si>
  <si>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</si>
  <si>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</si>
  <si>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</si>
  <si>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</si>
  <si>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</si>
  <si>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</si>
  <si>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</si>
  <si>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</si>
  <si>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</si>
  <si>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</si>
  <si>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</si>
  <si>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</si>
  <si>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</si>
  <si>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</si>
  <si>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</si>
  <si>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</si>
  <si>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</si>
  <si>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</si>
  <si>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</si>
  <si>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</si>
  <si>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</si>
  <si>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</si>
  <si>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</si>
  <si>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</si>
  <si>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</si>
  <si>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</si>
  <si>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</si>
  <si>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</si>
  <si>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</si>
  <si>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</si>
  <si>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</si>
  <si>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</si>
  <si>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</si>
  <si>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</si>
  <si>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</si>
  <si>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</si>
  <si>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</si>
  <si>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</si>
  <si>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</si>
  <si>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</si>
  <si>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</si>
  <si>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</si>
  <si>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</si>
  <si>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</si>
  <si>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</si>
  <si>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</si>
  <si>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</si>
  <si>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</si>
  <si>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</si>
  <si>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</si>
  <si>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</si>
  <si>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</si>
  <si>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</si>
  <si>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</si>
  <si>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</si>
  <si>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</si>
  <si>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</si>
  <si>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</si>
  <si>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</si>
  <si>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</si>
  <si>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</si>
  <si>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</si>
  <si>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</si>
  <si>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</si>
  <si>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</si>
  <si>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</si>
  <si>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</si>
  <si>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</si>
  <si>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</si>
  <si>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</si>
  <si>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</si>
  <si>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</si>
  <si>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</si>
  <si>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</si>
  <si>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</si>
  <si>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</si>
  <si>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</si>
  <si>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</si>
  <si>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</si>
  <si>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</si>
  <si>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</si>
  <si>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</si>
  <si>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</si>
  <si>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</si>
  <si>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</si>
  <si>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</si>
  <si>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</si>
  <si>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</si>
  <si>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</si>
  <si>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</si>
  <si>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</si>
  <si>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</si>
  <si>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</si>
  <si>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</si>
  <si>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</si>
  <si>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</si>
  <si>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</si>
  <si>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</si>
  <si>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</si>
  <si>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</si>
  <si>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</si>
  <si>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</si>
  <si>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</si>
  <si>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</si>
  <si>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</si>
  <si>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</si>
  <si>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</si>
  <si>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</si>
  <si>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</si>
  <si>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</si>
  <si>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</si>
  <si>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</si>
  <si>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</si>
  <si>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</si>
  <si>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</si>
  <si>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</si>
  <si>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</si>
  <si>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</si>
  <si>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</si>
  <si>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</si>
  <si>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</si>
  <si>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</si>
  <si>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</si>
  <si>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</si>
  <si>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</si>
  <si>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</si>
  <si>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</si>
  <si>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</si>
  <si>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</si>
  <si>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</si>
  <si>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</si>
  <si>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</si>
  <si>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</si>
  <si>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</si>
  <si>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</si>
  <si>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</si>
  <si>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</si>
  <si>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</si>
  <si>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</si>
  <si>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</si>
  <si>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</si>
  <si>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</si>
  <si>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</si>
  <si>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</si>
  <si>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</si>
  <si>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</si>
  <si>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</si>
  <si>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</si>
  <si>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</si>
  <si>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</si>
  <si>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</si>
  <si>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</si>
  <si>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</si>
  <si>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</si>
  <si>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</si>
  <si>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</si>
  <si>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</si>
  <si>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</si>
  <si>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</si>
  <si>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</si>
  <si>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</si>
  <si>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</si>
  <si>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</si>
  <si>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</si>
  <si>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</si>
  <si>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</si>
  <si>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</si>
  <si>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</si>
  <si>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</si>
  <si>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</si>
  <si>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</si>
  <si>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</si>
  <si>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</si>
  <si>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</si>
  <si>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</si>
  <si>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</si>
  <si>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</si>
  <si>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</si>
  <si>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</si>
  <si>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</si>
  <si>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</si>
  <si>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</si>
  <si>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</si>
  <si>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</si>
  <si>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</si>
  <si>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</si>
  <si>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</si>
  <si>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</si>
  <si>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</si>
  <si>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</si>
  <si>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</si>
  <si>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</si>
  <si>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</si>
  <si>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</si>
  <si>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</si>
  <si>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</si>
  <si>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</si>
  <si>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</si>
  <si>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</si>
  <si>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</si>
  <si>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</si>
  <si>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</si>
  <si>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</si>
  <si>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</si>
  <si>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</si>
  <si>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</si>
  <si>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</si>
  <si>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</si>
  <si>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</si>
  <si>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</si>
  <si>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</si>
  <si>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</si>
  <si>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</si>
  <si>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</si>
  <si>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</si>
  <si>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</si>
  <si>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</si>
  <si>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</si>
  <si>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</si>
  <si>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</si>
  <si>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</si>
  <si>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</si>
  <si>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</si>
  <si>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</si>
  <si>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</si>
  <si>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</si>
  <si>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</si>
  <si>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</si>
  <si>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</si>
  <si>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</si>
  <si>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</si>
  <si>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</si>
  <si>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</si>
  <si>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</si>
  <si>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</si>
  <si>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</si>
  <si>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</si>
  <si>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</si>
  <si>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</si>
  <si>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</si>
  <si>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</si>
  <si>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</si>
  <si>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</si>
  <si>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</si>
  <si>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</si>
  <si>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</si>
  <si>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</si>
  <si>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</si>
  <si>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</si>
  <si>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</si>
  <si>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</si>
  <si>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</si>
  <si>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</si>
  <si>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</si>
  <si>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</si>
  <si>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</si>
  <si>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</si>
  <si>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</si>
  <si>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</si>
  <si>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</si>
  <si>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</si>
  <si>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</si>
  <si>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</si>
  <si>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</si>
  <si>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</si>
  <si>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</si>
  <si>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</si>
  <si>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</si>
  <si>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</si>
  <si>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</si>
  <si>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</si>
  <si>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</si>
  <si>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</si>
  <si>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</si>
  <si>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</si>
  <si>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</si>
  <si>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</si>
  <si>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</si>
  <si>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</si>
  <si>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</si>
  <si>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</si>
  <si>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</si>
  <si>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</si>
  <si>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</si>
  <si>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</si>
  <si>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</si>
  <si>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</si>
  <si>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</si>
  <si>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</si>
  <si>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</si>
  <si>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</si>
  <si>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</si>
  <si>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</si>
  <si>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</si>
  <si>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</si>
  <si>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</si>
  <si>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</si>
  <si>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</si>
  <si>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</si>
  <si>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</si>
  <si>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</si>
  <si>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</si>
  <si>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</si>
  <si>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</si>
  <si>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</si>
  <si>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</si>
  <si>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</si>
  <si>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</si>
  <si>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</si>
  <si>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</si>
  <si>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</si>
  <si>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</si>
  <si>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</si>
  <si>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</si>
  <si>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</si>
  <si>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</si>
  <si>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</si>
  <si>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</si>
  <si>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</si>
  <si>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</si>
  <si>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</si>
  <si>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</si>
  <si>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</si>
  <si>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</si>
  <si>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</si>
  <si>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</si>
  <si>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</si>
  <si>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</si>
  <si>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</si>
  <si>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</si>
  <si>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</si>
  <si>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</si>
  <si>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</si>
  <si>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</si>
  <si>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</si>
  <si>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</si>
  <si>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</si>
  <si>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</si>
  <si>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</si>
  <si>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</si>
  <si>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</si>
  <si>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</si>
  <si>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</si>
  <si>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</si>
  <si>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</si>
  <si>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</si>
  <si>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</si>
  <si>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</si>
  <si>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</si>
  <si>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</si>
  <si>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</si>
  <si>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</si>
  <si>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</si>
  <si>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</si>
  <si>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</si>
  <si>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</si>
  <si>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</si>
  <si>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</si>
  <si>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</si>
  <si>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</si>
  <si>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</si>
  <si>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</si>
  <si>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</si>
  <si>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</si>
  <si>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</si>
  <si>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</si>
  <si>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</si>
  <si>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</si>
  <si>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</si>
  <si>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</si>
  <si>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</si>
  <si>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</si>
  <si>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</si>
  <si>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</si>
  <si>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</si>
  <si>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</si>
  <si>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</si>
  <si>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</si>
  <si>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</si>
  <si>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</si>
  <si>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</si>
  <si>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</si>
  <si>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</si>
  <si>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</si>
  <si>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</si>
  <si>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</si>
  <si>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</si>
  <si>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</si>
  <si>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</si>
  <si>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</si>
  <si>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</si>
  <si>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</si>
  <si>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</si>
  <si>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</si>
  <si>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</si>
  <si>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</si>
  <si>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</si>
  <si>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</si>
  <si>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</si>
  <si>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</si>
  <si>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</si>
  <si>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</si>
  <si>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</si>
  <si>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</si>
  <si>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</si>
  <si>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</si>
  <si>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</si>
  <si>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</si>
  <si>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</si>
  <si>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</si>
  <si>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</si>
  <si>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</si>
  <si>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</si>
  <si>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</si>
  <si>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</si>
  <si>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</si>
  <si>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</si>
  <si>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</si>
  <si>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</si>
  <si>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</si>
  <si>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</si>
  <si>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</si>
  <si>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</si>
  <si>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</si>
  <si>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</si>
  <si>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</si>
  <si>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</si>
  <si>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</si>
  <si>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</si>
  <si>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</si>
  <si>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</si>
  <si>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</si>
  <si>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</si>
  <si>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</si>
  <si>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</si>
  <si>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</si>
  <si>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</si>
  <si>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</si>
  <si>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</si>
  <si>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</si>
  <si>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</si>
  <si>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</si>
  <si>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</si>
  <si>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</si>
  <si>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</si>
  <si>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</si>
  <si>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</si>
  <si>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</si>
  <si>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</si>
  <si>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</si>
  <si>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</si>
  <si>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</si>
  <si>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</si>
  <si>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</si>
  <si>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</si>
  <si>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</si>
  <si>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</si>
  <si>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</si>
  <si>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</si>
  <si>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</si>
  <si>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</si>
  <si>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</si>
  <si>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</si>
  <si>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</si>
  <si>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</si>
  <si>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</si>
  <si>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</si>
  <si>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</si>
  <si>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</si>
  <si>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</si>
  <si>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</si>
  <si>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</si>
  <si>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</si>
  <si>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</si>
  <si>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</si>
  <si>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</si>
  <si>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</si>
  <si>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</si>
  <si>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</si>
  <si>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</si>
  <si>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</si>
  <si>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</si>
  <si>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</si>
  <si>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</si>
  <si>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</si>
  <si>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</si>
  <si>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</si>
  <si>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</si>
  <si>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</si>
  <si>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</si>
  <si>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</si>
  <si>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</si>
  <si>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</si>
  <si>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</si>
  <si>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</si>
  <si>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</si>
  <si>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</si>
  <si>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</si>
  <si>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</si>
  <si>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</si>
  <si>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</si>
  <si>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</si>
  <si>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</si>
  <si>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</si>
  <si>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</si>
  <si>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</si>
  <si>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</si>
  <si>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</si>
  <si>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</si>
  <si>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</si>
  <si>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</si>
  <si>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</si>
  <si>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</si>
  <si>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</si>
  <si>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</si>
  <si>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</si>
  <si>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</si>
  <si>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</si>
  <si>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</si>
  <si>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</si>
  <si>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</si>
  <si>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</si>
  <si>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</si>
  <si>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</si>
  <si>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</si>
  <si>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</si>
  <si>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</si>
  <si>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</si>
  <si>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</si>
  <si>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</si>
  <si>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</si>
  <si>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</si>
  <si>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</si>
  <si>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</si>
  <si>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</si>
  <si>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</si>
  <si>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</si>
  <si>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</si>
  <si>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</si>
  <si>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</si>
  <si>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</si>
  <si>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</si>
  <si>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</si>
  <si>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</si>
  <si>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</si>
  <si>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</si>
  <si>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</si>
  <si>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</si>
  <si>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</si>
  <si>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</si>
  <si>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</si>
  <si>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</si>
  <si>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</si>
  <si>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</si>
  <si>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</si>
  <si>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</si>
  <si>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</si>
  <si>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</si>
  <si>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</si>
  <si>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</si>
  <si>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</si>
  <si>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</si>
  <si>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</si>
  <si>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</si>
  <si>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</si>
  <si>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</si>
  <si>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</si>
  <si>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</si>
  <si>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</si>
  <si>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</si>
  <si>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</si>
  <si>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</si>
  <si>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</si>
  <si>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</si>
  <si>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</si>
  <si>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</si>
  <si>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</si>
  <si>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</si>
  <si>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</si>
  <si>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</si>
  <si>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</si>
  <si>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</si>
  <si>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</si>
  <si>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</si>
  <si>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</si>
  <si>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</si>
  <si>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</si>
  <si>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</si>
  <si>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</si>
  <si>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</si>
  <si>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</si>
  <si>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</si>
  <si>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</si>
  <si>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</si>
  <si>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</si>
  <si>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</si>
  <si>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</si>
  <si>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</si>
  <si>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</si>
  <si>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</si>
  <si>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</si>
  <si>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</si>
  <si>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</si>
  <si>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</si>
  <si>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</si>
  <si>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</si>
  <si>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</si>
  <si>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</si>
  <si>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</si>
  <si>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</si>
  <si>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</si>
  <si>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</si>
  <si>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</si>
  <si>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</si>
  <si>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</si>
  <si>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</si>
  <si>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</si>
  <si>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</si>
  <si>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</si>
  <si>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</si>
  <si>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</si>
  <si>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</si>
  <si>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</si>
  <si>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</si>
  <si>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</si>
  <si>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</si>
  <si>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</si>
  <si>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</si>
  <si>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</si>
  <si>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</si>
  <si>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</si>
  <si>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</si>
  <si>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</si>
  <si>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</si>
  <si>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</si>
  <si>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</si>
  <si>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</si>
  <si>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</si>
  <si>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</si>
  <si>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</si>
  <si>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</si>
  <si>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</si>
  <si>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</si>
  <si>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</si>
  <si>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</si>
  <si>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</si>
  <si>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</si>
  <si>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</si>
  <si>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</si>
  <si>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</si>
  <si>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</si>
  <si>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</si>
  <si>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</si>
  <si>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</si>
  <si>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</si>
  <si>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</si>
  <si>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</si>
  <si>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</si>
  <si>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</si>
  <si>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</si>
  <si>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</si>
  <si>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</si>
  <si>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</si>
  <si>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</si>
  <si>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</si>
  <si>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</si>
  <si>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</si>
  <si>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</si>
  <si>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</si>
  <si>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</si>
  <si>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</si>
  <si>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</si>
  <si>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</si>
  <si>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</si>
  <si>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</si>
  <si>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</si>
  <si>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</si>
  <si>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</si>
  <si>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</si>
  <si>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</si>
  <si>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</si>
  <si>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</si>
  <si>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</si>
  <si>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</si>
  <si>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</si>
  <si>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</si>
  <si>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</si>
  <si>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</si>
  <si>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</si>
  <si>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</si>
  <si>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</si>
  <si>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</si>
  <si>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</si>
  <si>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</si>
  <si>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</si>
  <si>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</si>
  <si>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</si>
  <si>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</si>
  <si>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</si>
  <si>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</si>
  <si>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</si>
  <si>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</si>
  <si>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</si>
  <si>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</si>
  <si>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</si>
  <si>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</si>
  <si>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</si>
  <si>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</si>
  <si>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</si>
  <si>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</si>
  <si>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</si>
  <si>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</si>
  <si>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</si>
  <si>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</si>
  <si>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</si>
  <si>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</si>
  <si>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</si>
  <si>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</si>
  <si>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</si>
  <si>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</si>
  <si>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</si>
  <si>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</si>
  <si>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</si>
  <si>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</si>
  <si>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</si>
  <si>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</si>
  <si>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</si>
  <si>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</si>
  <si>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</si>
  <si>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</si>
  <si>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</si>
  <si>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</si>
  <si>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</si>
  <si>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</si>
  <si>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</si>
  <si>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</si>
  <si>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</si>
  <si>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</si>
  <si>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</si>
  <si>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</si>
  <si>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</si>
  <si>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</si>
  <si>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</si>
  <si>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</si>
  <si>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</si>
  <si>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</si>
  <si>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</si>
  <si>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</si>
  <si>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</si>
  <si>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</si>
  <si>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</si>
  <si>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</si>
  <si>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</si>
  <si>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</si>
  <si>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</si>
  <si>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</si>
  <si>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</si>
  <si>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</si>
  <si>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</si>
  <si>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</si>
  <si>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</si>
  <si>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</si>
  <si>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</si>
  <si>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</si>
  <si>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</si>
  <si>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</si>
  <si>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</si>
  <si>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</si>
  <si>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</si>
  <si>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</si>
  <si>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</si>
  <si>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</si>
  <si>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</si>
  <si>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</si>
  <si>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</si>
  <si>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</si>
  <si>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</si>
  <si>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</si>
  <si>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</si>
  <si>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</si>
  <si>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</si>
  <si>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</si>
  <si>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</si>
  <si>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</si>
  <si>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</si>
  <si>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</si>
  <si>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</si>
  <si>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</si>
  <si>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</si>
  <si>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</si>
  <si>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</si>
  <si>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</si>
  <si>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</si>
  <si>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</si>
  <si>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</si>
  <si>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</si>
  <si>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</si>
  <si>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</si>
  <si>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</si>
  <si>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</si>
  <si>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</si>
  <si>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</si>
  <si>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</si>
  <si>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</si>
  <si>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</si>
  <si>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</si>
  <si>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</si>
  <si>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</si>
  <si>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</si>
  <si>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</si>
  <si>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</si>
  <si>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</si>
  <si>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</si>
  <si>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</si>
  <si>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</si>
  <si>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</si>
  <si>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</si>
  <si>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</si>
  <si>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</si>
  <si>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</si>
  <si>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</si>
  <si>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</si>
  <si>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</si>
  <si>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</si>
  <si>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</si>
  <si>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</si>
  <si>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</si>
  <si>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</si>
  <si>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</si>
  <si>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</si>
  <si>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</si>
  <si>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</si>
  <si>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</si>
  <si>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</si>
  <si>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</si>
  <si>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</si>
  <si>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</si>
  <si>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</si>
  <si>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</si>
  <si>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</si>
  <si>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</si>
  <si>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</si>
  <si>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</si>
  <si>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</si>
  <si>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</si>
  <si>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</si>
  <si>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</si>
  <si>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</si>
  <si>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</si>
  <si>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</si>
  <si>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</si>
  <si>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</si>
  <si>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</si>
  <si>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</si>
  <si>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</si>
  <si>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</si>
  <si>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</si>
  <si>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</si>
  <si>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</si>
  <si>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</si>
  <si>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</si>
  <si>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</si>
  <si>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</si>
  <si>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</si>
  <si>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</si>
  <si>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</si>
  <si>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</si>
  <si>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</si>
  <si>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</si>
  <si>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</si>
  <si>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</si>
  <si>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</si>
  <si>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</si>
  <si>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</si>
  <si>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</si>
  <si>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</si>
  <si>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</si>
  <si>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</si>
  <si>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</si>
  <si>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</si>
  <si>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</si>
  <si>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</si>
  <si>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</si>
  <si>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</si>
  <si>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</si>
  <si>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</si>
  <si>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</si>
  <si>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</si>
  <si>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</si>
  <si>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</si>
  <si>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</si>
  <si>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</si>
  <si>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</si>
  <si>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</si>
  <si>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</si>
  <si>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</si>
  <si>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</si>
  <si>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</si>
  <si>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</si>
  <si>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</si>
  <si>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</si>
  <si>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</si>
  <si>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</si>
  <si>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</si>
  <si>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</si>
  <si>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</si>
  <si>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</si>
  <si>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</si>
  <si>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</si>
  <si>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</si>
  <si>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</si>
  <si>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</si>
  <si>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</si>
  <si>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</si>
  <si>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</si>
  <si>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</si>
  <si>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</si>
  <si>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</si>
  <si>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</si>
  <si>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</si>
  <si>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</si>
  <si>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</si>
  <si>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</si>
  <si>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</si>
  <si>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</si>
  <si>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</si>
  <si>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</si>
  <si>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</si>
  <si>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</si>
  <si>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</si>
  <si>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</si>
  <si>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</si>
  <si>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</si>
  <si>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</si>
  <si>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</si>
  <si>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</si>
  <si>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</si>
  <si>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</si>
  <si>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</si>
  <si>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</si>
  <si>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</si>
  <si>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</si>
  <si>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</si>
  <si>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</si>
  <si>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</si>
  <si>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</si>
  <si>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</si>
  <si>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</si>
  <si>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</si>
  <si>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</si>
  <si>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</si>
  <si>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</si>
  <si>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</si>
  <si>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</si>
  <si>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</si>
  <si>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</si>
  <si>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</si>
  <si>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</si>
  <si>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</si>
  <si>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</si>
  <si>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</si>
  <si>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</si>
  <si>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</si>
  <si>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</si>
  <si>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</si>
  <si>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</si>
  <si>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</si>
  <si>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</si>
  <si>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</si>
  <si>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</si>
  <si>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</si>
  <si>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</si>
  <si>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</si>
  <si>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</si>
  <si>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</si>
  <si>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</si>
  <si>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</si>
  <si>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</si>
  <si>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</si>
  <si>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</si>
  <si>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</si>
  <si>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</si>
  <si>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</si>
  <si>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</si>
  <si>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</si>
  <si>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</si>
  <si>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</si>
  <si>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</si>
  <si>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</si>
  <si>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</si>
  <si>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</si>
  <si>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</si>
  <si>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</si>
  <si>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</si>
  <si>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</si>
  <si>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</si>
  <si>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</si>
  <si>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</si>
  <si>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</si>
  <si>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</si>
  <si>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</si>
  <si>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</si>
  <si>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</si>
  <si>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</si>
  <si>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</si>
  <si>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</si>
  <si>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</si>
  <si>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</si>
  <si>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</si>
  <si>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</si>
  <si>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</si>
  <si>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</si>
  <si>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</si>
  <si>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</si>
  <si>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</si>
  <si>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</si>
  <si>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</si>
  <si>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</si>
  <si>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</si>
  <si>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</si>
  <si>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</si>
  <si>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</si>
  <si>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</si>
  <si>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</si>
  <si>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</si>
  <si>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</si>
  <si>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</si>
  <si>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</si>
  <si>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</si>
  <si>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</si>
  <si>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</si>
  <si>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</si>
  <si>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</si>
  <si>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</si>
  <si>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</si>
  <si>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</si>
  <si>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</si>
  <si>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</si>
  <si>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</si>
  <si>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</si>
  <si>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</si>
  <si>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</si>
  <si>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</si>
  <si>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</si>
  <si>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</si>
  <si>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</si>
  <si>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</si>
  <si>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</si>
  <si>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</si>
  <si>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</si>
  <si>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</si>
  <si>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</si>
  <si>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</si>
  <si>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</si>
  <si>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</si>
  <si>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</si>
  <si>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</si>
  <si>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</si>
  <si>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</si>
  <si>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</si>
  <si>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</si>
  <si>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</si>
  <si>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</si>
  <si>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</si>
  <si>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</si>
  <si>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</si>
  <si>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</si>
  <si>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</si>
  <si>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</si>
  <si>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</si>
  <si>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</si>
  <si>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</si>
  <si>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</si>
  <si>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</si>
  <si>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</si>
  <si>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</si>
  <si>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</si>
  <si>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</si>
  <si>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</si>
  <si>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</si>
  <si>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</si>
  <si>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</si>
  <si>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</si>
  <si>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</si>
  <si>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</si>
  <si>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</si>
  <si>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</si>
  <si>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</si>
  <si>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</si>
  <si>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</si>
  <si>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</si>
  <si>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</si>
  <si>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</si>
  <si>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</si>
  <si>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</si>
  <si>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</si>
  <si>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</si>
  <si>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</si>
  <si>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</si>
  <si>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</si>
  <si>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</si>
  <si>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</si>
  <si>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</si>
  <si>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</si>
  <si>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</si>
  <si>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</si>
  <si>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</si>
  <si>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</si>
  <si>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</si>
  <si>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</si>
  <si>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</si>
  <si>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</si>
  <si>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</si>
  <si>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</si>
  <si>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</si>
  <si>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</si>
  <si>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</si>
  <si>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</si>
  <si>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</si>
  <si>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</si>
  <si>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</si>
  <si>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</si>
  <si>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</si>
  <si>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</si>
  <si>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</si>
  <si>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</si>
  <si>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</si>
  <si>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</si>
  <si>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</si>
  <si>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</si>
  <si>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</si>
  <si>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</si>
  <si>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</si>
  <si>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</si>
  <si>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</si>
  <si>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</si>
  <si>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</si>
  <si>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</si>
  <si>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</si>
  <si>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</si>
  <si>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</si>
  <si>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</si>
  <si>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</si>
  <si>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</si>
  <si>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</si>
  <si>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</si>
  <si>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</si>
  <si>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</si>
  <si>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</si>
  <si>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</si>
  <si>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</si>
  <si>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</si>
  <si>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</si>
  <si>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</si>
  <si>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</si>
  <si>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</si>
  <si>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</si>
  <si>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</si>
  <si>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</si>
  <si>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</si>
  <si>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</si>
  <si>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</si>
  <si>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</si>
  <si>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</si>
  <si>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</si>
  <si>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</si>
  <si>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</si>
  <si>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</si>
  <si>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</si>
  <si>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</si>
  <si>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</si>
  <si>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</si>
  <si>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</si>
  <si>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</si>
  <si>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</si>
  <si>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</si>
  <si>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</si>
  <si>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</si>
  <si>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</si>
  <si>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</si>
  <si>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</si>
  <si>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</si>
  <si>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</si>
  <si>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</si>
  <si>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</si>
  <si>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</si>
  <si>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</si>
  <si>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</si>
  <si>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</si>
  <si>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</si>
  <si>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</si>
  <si>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</si>
  <si>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</si>
  <si>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</si>
  <si>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</si>
  <si>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</si>
  <si>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</si>
  <si>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</si>
  <si>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</si>
  <si>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</si>
  <si>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</si>
  <si>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</si>
  <si>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</si>
  <si>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</si>
  <si>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</si>
  <si>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</si>
  <si>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</si>
  <si>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</si>
  <si>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</si>
  <si>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</si>
  <si>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</si>
  <si>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</si>
  <si>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</si>
  <si>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</si>
  <si>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</si>
  <si>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</si>
  <si>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</si>
  <si>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</si>
  <si>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</si>
  <si>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</si>
  <si>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</si>
  <si>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</si>
  <si>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</si>
  <si>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</si>
  <si>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</si>
  <si>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</si>
  <si>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</si>
  <si>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</si>
  <si>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</si>
  <si>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</si>
  <si>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</si>
  <si>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</si>
  <si>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</si>
  <si>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</si>
  <si>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</si>
  <si>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</si>
  <si>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</si>
  <si>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</si>
  <si>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</si>
  <si>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</si>
  <si>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</si>
  <si>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</si>
  <si>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</si>
  <si>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</si>
  <si>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</si>
  <si>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</si>
  <si>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</si>
  <si>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</si>
  <si>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</si>
  <si>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</si>
  <si>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</si>
  <si>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</si>
  <si>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</si>
  <si>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</si>
  <si>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</si>
  <si>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</si>
  <si>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</si>
  <si>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</si>
  <si>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</si>
  <si>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</si>
  <si>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</si>
  <si>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</si>
  <si>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</si>
  <si>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</si>
  <si>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</si>
  <si>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</si>
  <si>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</si>
  <si>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</si>
  <si>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</si>
  <si>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</si>
  <si>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</si>
  <si>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</si>
  <si>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</si>
  <si>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</si>
  <si>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</si>
  <si>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</si>
  <si>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</si>
  <si>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</si>
  <si>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</si>
  <si>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</si>
  <si>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</si>
  <si>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</si>
  <si>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</si>
  <si>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</si>
  <si>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</si>
  <si>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</si>
  <si>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</si>
  <si>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</si>
  <si>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</si>
  <si>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</si>
  <si>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</si>
  <si>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</si>
  <si>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</si>
  <si>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</si>
  <si>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</si>
  <si>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</si>
  <si>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</si>
  <si>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</si>
  <si>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</si>
  <si>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</si>
  <si>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</si>
  <si>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</si>
  <si>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</si>
  <si>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</si>
  <si>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</si>
  <si>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</si>
  <si>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</si>
  <si>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</si>
  <si>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</si>
  <si>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</si>
  <si>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</si>
  <si>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</si>
  <si>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</si>
  <si>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</si>
  <si>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</si>
  <si>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</si>
  <si>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</si>
  <si>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</si>
  <si>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</si>
  <si>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</si>
  <si>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</si>
  <si>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</si>
  <si>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</si>
  <si>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</si>
  <si>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</si>
  <si>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</si>
  <si>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</si>
  <si>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</si>
  <si>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</si>
  <si>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</si>
  <si>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</si>
  <si>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</si>
  <si>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</si>
  <si>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</si>
  <si>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</si>
  <si>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</si>
  <si>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</si>
  <si>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</si>
  <si>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</si>
  <si>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</si>
  <si>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</si>
  <si>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</si>
  <si>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</si>
  <si>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</si>
  <si>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</si>
  <si>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</si>
  <si>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</si>
  <si>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</si>
  <si>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</si>
  <si>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</si>
  <si>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</si>
  <si>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</si>
  <si>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</si>
  <si>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</si>
  <si>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</si>
  <si>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</si>
  <si>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</si>
  <si>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</si>
  <si>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</si>
  <si>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</si>
  <si>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</si>
  <si>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</si>
  <si>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</si>
  <si>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</si>
  <si>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</si>
  <si>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</si>
  <si>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</si>
  <si>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</si>
  <si>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</si>
  <si>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</si>
  <si>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</si>
  <si>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</si>
  <si>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</si>
  <si>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</si>
  <si>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</si>
  <si>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</si>
  <si>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</si>
  <si>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</si>
  <si>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</si>
  <si>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</si>
  <si>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</si>
  <si>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</si>
  <si>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</si>
  <si>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</si>
  <si>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</si>
  <si>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</si>
  <si>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</si>
  <si>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</si>
  <si>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</si>
  <si>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</si>
  <si>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</si>
  <si>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</si>
  <si>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</si>
  <si>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</si>
  <si>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</si>
  <si>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</si>
  <si>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</si>
  <si>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</si>
  <si>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</si>
  <si>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</si>
  <si>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</si>
  <si>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</si>
  <si>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</si>
  <si>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</si>
  <si>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</si>
  <si>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</si>
  <si>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</si>
  <si>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</si>
  <si>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</si>
  <si>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</si>
  <si>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</si>
  <si>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</si>
  <si>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</si>
  <si>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</si>
  <si>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</si>
  <si>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</si>
  <si>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</si>
  <si>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</si>
  <si>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</si>
  <si>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</si>
  <si>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</si>
  <si>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</si>
  <si>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</si>
  <si>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</si>
  <si>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</si>
  <si>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</si>
  <si>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</si>
  <si>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</si>
  <si>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</si>
  <si>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</si>
  <si>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</si>
  <si>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</si>
  <si>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</si>
  <si>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</si>
  <si>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</si>
  <si>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</si>
  <si>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</si>
  <si>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</si>
  <si>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</si>
  <si>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</si>
  <si>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</si>
  <si>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</si>
  <si>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</si>
  <si>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</si>
  <si>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</si>
  <si>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</si>
  <si>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</si>
  <si>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</si>
  <si>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</si>
  <si>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</si>
  <si>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</si>
  <si>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</si>
  <si>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</si>
  <si>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</si>
  <si>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</si>
  <si>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</si>
  <si>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</si>
  <si>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</si>
  <si>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</si>
  <si>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</si>
  <si>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</si>
  <si>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</si>
  <si>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</si>
  <si>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</si>
  <si>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</si>
  <si>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</si>
  <si>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</si>
  <si>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</si>
  <si>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</si>
  <si>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</si>
  <si>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</si>
  <si>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</si>
  <si>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</si>
  <si>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</si>
  <si>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</si>
  <si>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</si>
  <si>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</si>
  <si>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</si>
  <si>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</si>
  <si>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</si>
  <si>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</si>
  <si>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</si>
  <si>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</si>
  <si>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</si>
  <si>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</si>
  <si>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</si>
  <si>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</si>
  <si>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</si>
  <si>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</si>
  <si>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</si>
  <si>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</si>
  <si>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</si>
  <si>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</si>
  <si>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</si>
  <si>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</si>
  <si>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</si>
  <si>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</si>
  <si>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</si>
  <si>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</si>
  <si>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</si>
  <si>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</si>
  <si>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</si>
  <si>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</si>
  <si>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</si>
  <si>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</si>
  <si>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</si>
  <si>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</si>
  <si>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</si>
  <si>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</si>
  <si>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</si>
  <si>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</si>
  <si>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</si>
  <si>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</si>
  <si>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</si>
  <si>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</si>
  <si>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</si>
  <si>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</si>
  <si>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</si>
  <si>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</si>
  <si>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</si>
  <si>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</si>
  <si>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</si>
  <si>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</si>
  <si>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</si>
  <si>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</si>
  <si>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</si>
  <si>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</si>
  <si>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</si>
  <si>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</si>
  <si>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</si>
  <si>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</si>
  <si>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</si>
  <si>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</si>
  <si>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</si>
  <si>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</si>
  <si>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</si>
  <si>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</si>
  <si>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</si>
  <si>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</si>
  <si>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</si>
  <si>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</si>
  <si>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</si>
  <si>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</si>
  <si>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</si>
  <si>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</si>
  <si>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</si>
  <si>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</si>
  <si>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</si>
  <si>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</si>
  <si>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</si>
  <si>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</si>
  <si>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</si>
  <si>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</si>
  <si>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</si>
  <si>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</si>
  <si>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</si>
  <si>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</si>
  <si>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</si>
  <si>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</si>
  <si>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</si>
  <si>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</si>
  <si>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</si>
  <si>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</si>
  <si>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</si>
  <si>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</si>
  <si>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</si>
  <si>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</si>
  <si>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</si>
  <si>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</si>
  <si>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</si>
  <si>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</si>
  <si>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</si>
  <si>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</si>
  <si>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</si>
  <si>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</si>
  <si>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</si>
  <si>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</si>
  <si>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</si>
  <si>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</si>
  <si>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</si>
  <si>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</si>
  <si>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</si>
  <si>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</si>
  <si>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</si>
  <si>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</si>
  <si>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</si>
  <si>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</si>
  <si>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</si>
  <si>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</si>
  <si>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</si>
  <si>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</si>
  <si>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</si>
  <si>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</si>
  <si>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</si>
  <si>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</si>
  <si>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</si>
  <si>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</si>
  <si>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</si>
  <si>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</si>
  <si>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</si>
  <si>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</si>
  <si>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</si>
  <si>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</si>
  <si>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</si>
  <si>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</si>
  <si>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</si>
  <si>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</si>
  <si>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</si>
  <si>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</si>
  <si>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</si>
  <si>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</si>
  <si>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</si>
  <si>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</si>
  <si>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</si>
  <si>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</si>
  <si>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</si>
  <si>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</si>
  <si>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</si>
  <si>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</si>
  <si>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</si>
  <si>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</si>
  <si>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</si>
  <si>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</si>
  <si>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</si>
  <si>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</si>
  <si>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</si>
  <si>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</si>
  <si>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</si>
  <si>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</si>
  <si>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</si>
  <si>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</si>
  <si>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</si>
  <si>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</si>
  <si>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</si>
  <si>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</si>
  <si>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</si>
  <si>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</si>
  <si>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</si>
  <si>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</si>
  <si>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</si>
  <si>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</si>
  <si>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</si>
  <si>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</si>
  <si>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</si>
  <si>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</si>
  <si>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</si>
  <si>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</si>
  <si>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</si>
  <si>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</si>
  <si>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</si>
  <si>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</si>
  <si>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</si>
  <si>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</si>
  <si>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</si>
  <si>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</si>
  <si>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</si>
  <si>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</si>
  <si>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</si>
  <si>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</si>
  <si>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</si>
  <si>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</si>
  <si>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</si>
  <si>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</si>
  <si>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</si>
  <si>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</si>
  <si>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</si>
  <si>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</si>
  <si>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</si>
  <si>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</si>
  <si>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</si>
  <si>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</si>
  <si>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</si>
  <si>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</si>
  <si>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</si>
  <si>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</si>
  <si>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</si>
  <si>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</si>
  <si>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</si>
  <si>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</si>
  <si>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</si>
  <si>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</si>
  <si>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</si>
  <si>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</si>
  <si>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</si>
  <si>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</si>
  <si>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</si>
  <si>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</si>
  <si>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</si>
  <si>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</si>
  <si>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</si>
  <si>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</si>
  <si>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</si>
  <si>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</si>
  <si>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</si>
  <si>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</si>
  <si>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</si>
  <si>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</si>
  <si>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</si>
  <si>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</si>
  <si>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</si>
  <si>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</si>
  <si>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</si>
  <si>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</si>
  <si>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</si>
  <si>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</si>
  <si>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</si>
  <si>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</si>
  <si>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</si>
  <si>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</si>
  <si>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</si>
  <si>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</si>
  <si>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</si>
  <si>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</si>
  <si>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</si>
  <si>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</si>
  <si>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</si>
  <si>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</si>
  <si>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</si>
  <si>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</si>
  <si>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</si>
  <si>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</si>
  <si>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</si>
  <si>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</si>
  <si>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</si>
  <si>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</si>
  <si>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</si>
  <si>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</si>
  <si>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</si>
  <si>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</si>
  <si>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</si>
  <si>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</si>
  <si>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</si>
  <si>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</si>
  <si>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</si>
  <si>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</si>
  <si>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</si>
  <si>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</si>
  <si>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</si>
  <si>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</si>
  <si>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</si>
  <si>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</si>
  <si>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</si>
  <si>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</si>
  <si>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</si>
  <si>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</si>
  <si>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</si>
  <si>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</si>
  <si>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</si>
  <si>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</si>
  <si>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</si>
  <si>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</si>
  <si>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</si>
  <si>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</si>
  <si>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</si>
  <si>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</si>
  <si>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</si>
  <si>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</si>
  <si>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</si>
  <si>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</si>
  <si>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</si>
  <si>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</si>
  <si>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</si>
  <si>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</si>
  <si>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</si>
  <si>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</si>
  <si>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</si>
  <si>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</si>
  <si>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</si>
  <si>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</si>
  <si>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</si>
  <si>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</si>
  <si>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</si>
  <si>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</si>
  <si>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</si>
  <si>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</si>
  <si>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</si>
  <si>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</si>
  <si>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</si>
  <si>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</si>
  <si>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</si>
  <si>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</si>
  <si>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</si>
  <si>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</si>
  <si>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</si>
  <si>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</si>
  <si>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</si>
  <si>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</si>
  <si>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</si>
  <si>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</si>
  <si>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</si>
  <si>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</si>
  <si>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</si>
  <si>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</si>
  <si>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</si>
  <si>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</si>
  <si>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</si>
  <si>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</si>
  <si>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</si>
  <si>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</si>
  <si>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</si>
  <si>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</si>
  <si>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</si>
  <si>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</si>
  <si>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</si>
  <si>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</si>
  <si>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</si>
  <si>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</si>
  <si>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</si>
  <si>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</si>
  <si>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</si>
  <si>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</si>
  <si>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</si>
  <si>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</si>
  <si>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</si>
  <si>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</si>
  <si>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</si>
  <si>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</si>
  <si>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</si>
  <si>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</si>
  <si>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</si>
  <si>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</si>
  <si>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</si>
  <si>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</si>
  <si>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</si>
  <si>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</si>
  <si>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</si>
  <si>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</si>
  <si>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</si>
  <si>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</si>
  <si>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</si>
  <si>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</si>
  <si>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</si>
  <si>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</si>
  <si>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</si>
  <si>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</si>
  <si>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</si>
  <si>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</si>
  <si>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</si>
  <si>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</si>
  <si>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</si>
  <si>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</si>
  <si>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</si>
  <si>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</si>
  <si>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</si>
  <si>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</si>
  <si>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</si>
  <si>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</si>
  <si>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</si>
  <si>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</si>
  <si>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</si>
  <si>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</si>
  <si>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</si>
  <si>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</si>
  <si>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</si>
  <si>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</si>
  <si>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</si>
  <si>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</si>
  <si>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</si>
  <si>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</si>
  <si>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</si>
  <si>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</si>
  <si>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</si>
  <si>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</si>
  <si>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</si>
  <si>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</si>
  <si>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</si>
  <si>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</si>
  <si>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</si>
  <si>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</si>
  <si>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</si>
  <si>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</si>
  <si>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</si>
  <si>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</si>
  <si>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</si>
  <si>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</si>
  <si>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</si>
  <si>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</si>
  <si>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</si>
  <si>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</si>
  <si>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</si>
  <si>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</si>
  <si>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</si>
  <si>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</si>
  <si>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</si>
  <si>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</si>
  <si>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</si>
  <si>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</si>
  <si>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</si>
  <si>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</si>
  <si>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</si>
  <si>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</si>
  <si>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</si>
  <si>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</si>
  <si>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</si>
  <si>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</si>
  <si>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</si>
  <si>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</si>
  <si>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</si>
  <si>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</si>
  <si>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</si>
  <si>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</si>
  <si>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</si>
  <si>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</si>
  <si>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</si>
  <si>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</si>
  <si>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</si>
  <si>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</si>
  <si>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</si>
  <si>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</si>
  <si>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</si>
  <si>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</si>
  <si>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</si>
  <si>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</si>
  <si>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</si>
  <si>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</si>
  <si>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</si>
  <si>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</si>
  <si>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</si>
  <si>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</si>
  <si>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</si>
  <si>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</si>
  <si>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</si>
  <si>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</si>
  <si>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</si>
  <si>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</si>
  <si>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</si>
  <si>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</si>
  <si>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</si>
  <si>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</si>
  <si>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</si>
  <si>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</si>
  <si>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</si>
  <si>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</si>
  <si>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</si>
  <si>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</si>
  <si>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</si>
  <si>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</si>
  <si>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</si>
  <si>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</si>
  <si>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</si>
  <si>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</si>
  <si>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</si>
  <si>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</si>
  <si>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</si>
  <si>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</si>
  <si>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</si>
  <si>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</si>
  <si>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</si>
  <si>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</si>
  <si>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</si>
  <si>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</si>
  <si>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</si>
  <si>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</si>
  <si>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</si>
  <si>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</si>
  <si>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</si>
  <si>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</si>
  <si>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</si>
  <si>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</si>
  <si>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</si>
  <si>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</si>
  <si>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</si>
  <si>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</si>
  <si>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</si>
  <si>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</si>
  <si>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</si>
  <si>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</si>
  <si>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</si>
  <si>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</si>
  <si>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</si>
  <si>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</si>
  <si>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</si>
  <si>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</si>
  <si>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</si>
  <si>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</si>
  <si>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</si>
  <si>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</si>
  <si>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</si>
  <si>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</si>
  <si>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</si>
  <si>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</si>
  <si>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</si>
  <si>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</si>
  <si>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</si>
  <si>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</si>
  <si>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</si>
  <si>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</si>
  <si>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</si>
  <si>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</si>
  <si>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</si>
  <si>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</si>
  <si>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</si>
  <si>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</si>
  <si>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</si>
  <si>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</si>
  <si>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</si>
  <si>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</si>
  <si>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</si>
  <si>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</si>
  <si>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</si>
  <si>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</si>
  <si>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</si>
  <si>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</si>
  <si>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</si>
  <si>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</si>
  <si>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</si>
  <si>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</si>
  <si>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</si>
  <si>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</si>
  <si>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</si>
  <si>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</si>
  <si>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</si>
  <si>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</si>
  <si>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</si>
  <si>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</si>
  <si>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</si>
  <si>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</si>
  <si>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</si>
  <si>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</si>
  <si>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</si>
  <si>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</si>
  <si>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</si>
  <si>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</si>
  <si>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</si>
  <si>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</si>
  <si>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</si>
  <si>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</si>
  <si>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</si>
  <si>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</si>
  <si>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</si>
  <si>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</si>
  <si>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</si>
  <si>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</si>
  <si>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</si>
  <si>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</si>
  <si>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</si>
  <si>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</si>
  <si>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</si>
  <si>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</si>
  <si>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</si>
  <si>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</si>
  <si>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</si>
  <si>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</si>
  <si>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</si>
  <si>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</si>
  <si>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</si>
  <si>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</si>
  <si>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</si>
  <si>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</si>
  <si>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</si>
  <si>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</si>
  <si>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</si>
  <si>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</si>
  <si>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</si>
  <si>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</si>
  <si>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</si>
  <si>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</si>
  <si>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</si>
  <si>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</si>
  <si>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</si>
  <si>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</si>
  <si>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</si>
  <si>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</si>
  <si>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</si>
  <si>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</si>
  <si>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</si>
  <si>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</si>
  <si>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</si>
  <si>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</si>
  <si>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</si>
  <si>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</si>
  <si>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</si>
  <si>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</si>
  <si>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</si>
  <si>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</si>
  <si>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</si>
  <si>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</si>
  <si>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</si>
  <si>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</si>
  <si>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</si>
  <si>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</si>
  <si>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</si>
  <si>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</si>
  <si>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</si>
  <si>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</si>
  <si>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</si>
  <si>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</si>
  <si>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</si>
  <si>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</si>
  <si>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</si>
  <si>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</si>
  <si>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</si>
  <si>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</si>
  <si>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</si>
  <si>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</si>
  <si>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</si>
  <si>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</si>
  <si>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</si>
  <si>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</si>
  <si>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</si>
  <si>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</si>
  <si>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</si>
  <si>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</si>
  <si>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</si>
  <si>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</si>
  <si>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</si>
  <si>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</si>
  <si>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</si>
  <si>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</si>
  <si>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</si>
  <si>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</si>
  <si>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</si>
  <si>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</si>
  <si>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</si>
  <si>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</si>
  <si>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</si>
  <si>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</si>
  <si>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</si>
  <si>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</si>
  <si>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</si>
  <si>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</si>
  <si>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</si>
  <si>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</si>
  <si>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</si>
  <si>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</si>
  <si>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</si>
  <si>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</si>
  <si>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</si>
  <si>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</si>
  <si>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</si>
  <si>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</si>
  <si>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</si>
  <si>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</si>
  <si>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</si>
  <si>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</si>
  <si>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</si>
  <si>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</si>
  <si>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</si>
  <si>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</si>
  <si>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</si>
  <si>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</si>
  <si>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</si>
  <si>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</si>
  <si>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</si>
  <si>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</si>
  <si>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</si>
  <si>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</si>
  <si>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</si>
  <si>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</si>
  <si>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</si>
  <si>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</si>
  <si>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</si>
  <si>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</si>
  <si>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</si>
  <si>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</si>
  <si>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</si>
  <si>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</si>
  <si>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</si>
  <si>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</si>
  <si>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</si>
  <si>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</si>
  <si>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</si>
  <si>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</si>
  <si>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</si>
  <si>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</si>
  <si>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</si>
  <si>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</si>
  <si>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</si>
  <si>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</si>
  <si>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</si>
  <si>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</si>
  <si>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</si>
  <si>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</si>
  <si>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</si>
  <si>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</si>
  <si>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</si>
  <si>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</si>
  <si>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</si>
  <si>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</si>
  <si>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</si>
  <si>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</si>
  <si>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</si>
  <si>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</si>
  <si>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</si>
  <si>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</si>
  <si>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</si>
  <si>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</si>
  <si>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</si>
  <si>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</si>
  <si>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</si>
  <si>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</si>
  <si>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</si>
  <si>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</si>
  <si>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</si>
  <si>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</si>
  <si>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</si>
  <si>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</si>
  <si>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</si>
  <si>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</si>
  <si>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</si>
  <si>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</si>
  <si>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</si>
  <si>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</si>
  <si>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</si>
  <si>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</si>
  <si>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</si>
  <si>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</si>
  <si>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</si>
  <si>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</si>
  <si>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</si>
  <si>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</si>
  <si>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</si>
  <si>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</si>
  <si>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</si>
  <si>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</si>
  <si>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</si>
  <si>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</si>
  <si>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</si>
  <si>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</si>
  <si>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</si>
  <si>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</si>
  <si>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</si>
  <si>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</si>
  <si>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</si>
  <si>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</si>
  <si>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</si>
  <si>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</si>
  <si>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</si>
  <si>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</si>
  <si>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</si>
  <si>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</si>
  <si>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</si>
  <si>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</si>
  <si>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</si>
  <si>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</si>
  <si>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</si>
  <si>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</si>
  <si>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</si>
  <si>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</si>
  <si>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</si>
  <si>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</si>
  <si>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</si>
  <si>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</si>
  <si>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</si>
  <si>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</si>
  <si>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</si>
  <si>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</si>
  <si>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</si>
  <si>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</si>
  <si>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</si>
  <si>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</si>
  <si>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</si>
  <si>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</si>
  <si>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</si>
  <si>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</si>
  <si>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</si>
  <si>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</si>
  <si>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</si>
  <si>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</si>
  <si>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</si>
  <si>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</si>
  <si>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</si>
  <si>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</si>
  <si>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</si>
  <si>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</si>
  <si>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</si>
  <si>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</si>
  <si>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</si>
  <si>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</si>
  <si>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</si>
  <si>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</si>
  <si>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</si>
  <si>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</si>
  <si>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</si>
  <si>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</si>
  <si>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</si>
  <si>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</si>
  <si>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</si>
  <si>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</si>
  <si>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</si>
  <si>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</si>
  <si>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</si>
  <si>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</si>
  <si>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</si>
  <si>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</si>
  <si>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</si>
  <si>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</si>
  <si>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</si>
  <si>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</si>
  <si>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</si>
  <si>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</si>
  <si>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</si>
  <si>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</si>
  <si>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</si>
  <si>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</si>
  <si>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</si>
  <si>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</si>
  <si>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</si>
  <si>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</si>
  <si>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</si>
  <si>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</si>
  <si>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</si>
  <si>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</si>
  <si>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</si>
  <si>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</si>
  <si>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</si>
  <si>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</si>
  <si>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</si>
  <si>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</si>
  <si>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</si>
  <si>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</si>
  <si>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</si>
  <si>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</si>
  <si>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</si>
  <si>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</si>
  <si>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</si>
  <si>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</si>
  <si>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</si>
  <si>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</si>
  <si>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</si>
  <si>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</si>
  <si>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</si>
  <si>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</si>
  <si>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</si>
  <si>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</si>
  <si>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</si>
  <si>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</si>
  <si>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</si>
  <si>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</si>
  <si>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</si>
  <si>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</si>
  <si>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</si>
  <si>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</si>
  <si>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</si>
  <si>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</si>
  <si>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</si>
  <si>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</si>
  <si>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</si>
  <si>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</si>
  <si>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</si>
  <si>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</si>
  <si>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</si>
  <si>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</si>
  <si>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</si>
  <si>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</si>
  <si>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</si>
  <si>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</si>
  <si>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</si>
  <si>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</si>
  <si>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</si>
  <si>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</si>
  <si>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</si>
  <si>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</si>
  <si>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</si>
  <si>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</si>
  <si>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</si>
  <si>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</si>
  <si>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</si>
  <si>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</si>
  <si>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</si>
  <si>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</si>
  <si>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</si>
  <si>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</si>
  <si>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</si>
  <si>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</si>
  <si>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</si>
  <si>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</si>
  <si>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</si>
  <si>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</si>
  <si>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</si>
  <si>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</si>
  <si>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</si>
  <si>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</si>
  <si>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</si>
  <si>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</si>
  <si>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</si>
  <si>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</si>
  <si>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</si>
  <si>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</si>
  <si>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</si>
  <si>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</si>
  <si>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</si>
  <si>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</si>
  <si>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</si>
  <si>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</si>
  <si>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</si>
  <si>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</si>
  <si>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</si>
  <si>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</si>
  <si>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</si>
  <si>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</si>
  <si>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</si>
  <si>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</si>
  <si>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</si>
  <si>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</si>
  <si>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</si>
  <si>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</si>
  <si>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</si>
  <si>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</si>
  <si>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</si>
  <si>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</si>
  <si>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</si>
  <si>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</si>
  <si>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</si>
  <si>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</si>
  <si>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</si>
  <si>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</si>
  <si>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</si>
  <si>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</si>
  <si>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</si>
  <si>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</si>
  <si>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</si>
  <si>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</si>
  <si>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</si>
  <si>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</si>
  <si>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</si>
  <si>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</si>
  <si>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</si>
  <si>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</si>
  <si>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</si>
  <si>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</si>
  <si>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</si>
  <si>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</si>
  <si>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</si>
  <si>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</si>
  <si>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</si>
  <si>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</si>
  <si>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</si>
  <si>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</si>
  <si>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</si>
  <si>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</si>
  <si>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</si>
  <si>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</si>
  <si>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</si>
  <si>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</si>
  <si>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</si>
  <si>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</si>
  <si>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</si>
  <si>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</si>
  <si>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</si>
  <si>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</si>
  <si>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</si>
  <si>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</si>
  <si>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</si>
  <si>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</si>
  <si>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</si>
  <si>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</si>
  <si>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</si>
  <si>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</si>
  <si>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</si>
  <si>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</si>
  <si>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</si>
  <si>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</si>
  <si>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</si>
  <si>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</si>
  <si>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</si>
  <si>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</si>
  <si>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</si>
  <si>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</si>
  <si>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</si>
  <si>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</si>
  <si>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</si>
  <si>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</si>
  <si>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</si>
  <si>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</si>
  <si>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</si>
  <si>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</si>
  <si>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</si>
  <si>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</si>
  <si>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</si>
  <si>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</si>
  <si>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</si>
  <si>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</si>
  <si>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</si>
  <si>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</si>
  <si>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</si>
  <si>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</si>
  <si>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</si>
  <si>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</si>
  <si>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</si>
  <si>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</si>
  <si>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</si>
  <si>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</si>
  <si>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</si>
  <si>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</si>
  <si>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</si>
  <si>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</si>
  <si>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</si>
  <si>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</si>
  <si>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</si>
  <si>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</si>
  <si>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</si>
  <si>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</si>
  <si>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</si>
  <si>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</si>
  <si>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</si>
  <si>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</si>
  <si>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</si>
  <si>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</si>
  <si>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</si>
  <si>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</si>
  <si>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</si>
  <si>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</si>
  <si>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</si>
  <si>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</si>
  <si>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</si>
  <si>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</si>
  <si>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</si>
  <si>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</si>
  <si>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</si>
  <si>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</si>
  <si>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</si>
  <si>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</si>
  <si>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</si>
  <si>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</si>
  <si>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</si>
  <si>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</si>
  <si>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</si>
  <si>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</si>
  <si>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</si>
  <si>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</si>
  <si>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</si>
  <si>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</si>
  <si>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</si>
  <si>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</si>
  <si>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</si>
  <si>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</si>
  <si>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</si>
  <si>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</si>
  <si>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</si>
  <si>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</si>
  <si>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</si>
  <si>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</si>
  <si>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</si>
  <si>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</si>
  <si>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</si>
  <si>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</si>
  <si>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</si>
  <si>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</si>
  <si>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</si>
  <si>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</si>
  <si>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</si>
  <si>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</si>
  <si>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</si>
  <si>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</si>
  <si>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</si>
  <si>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</si>
  <si>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</si>
  <si>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</si>
  <si>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</si>
  <si>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</si>
  <si>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</si>
  <si>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</si>
  <si>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</si>
  <si>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</si>
  <si>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</si>
  <si>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</si>
  <si>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</si>
  <si>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</si>
  <si>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</si>
  <si>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</si>
  <si>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</si>
  <si>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</si>
  <si>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</si>
  <si>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</si>
  <si>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</si>
  <si>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</si>
  <si>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</si>
  <si>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</si>
  <si>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</si>
  <si>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</si>
  <si>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</si>
  <si>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</si>
  <si>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</si>
  <si>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</si>
  <si>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</si>
  <si>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</si>
  <si>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</si>
  <si>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</si>
  <si>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</si>
  <si>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</si>
  <si>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</si>
  <si>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</si>
  <si>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</si>
  <si>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</si>
  <si>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</si>
  <si>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</si>
  <si>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</si>
  <si>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</si>
  <si>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</si>
  <si>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</si>
  <si>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</si>
  <si>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</si>
  <si>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</si>
  <si>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</si>
  <si>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</si>
  <si>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</si>
  <si>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</si>
  <si>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</si>
  <si>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</si>
  <si>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</si>
  <si>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</si>
  <si>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</si>
  <si>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</si>
  <si>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</si>
  <si>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</si>
  <si>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</si>
  <si>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</si>
  <si>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</si>
  <si>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</si>
  <si>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</si>
  <si>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</si>
  <si>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</si>
  <si>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</si>
  <si>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</si>
  <si>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</si>
  <si>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</si>
  <si>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</si>
  <si>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</si>
  <si>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</si>
  <si>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</si>
  <si>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</si>
  <si>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</si>
  <si>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</si>
  <si>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</si>
  <si>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</si>
  <si>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</si>
  <si>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</si>
  <si>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</si>
  <si>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</si>
  <si>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</si>
  <si>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</si>
  <si>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</si>
  <si>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</si>
  <si>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</si>
  <si>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</si>
  <si>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</si>
  <si>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</si>
  <si>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</si>
  <si>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</si>
  <si>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</si>
  <si>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</si>
  <si>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</si>
  <si>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</si>
  <si>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</si>
  <si>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</si>
  <si>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</si>
  <si>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</si>
  <si>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</si>
  <si>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</si>
  <si>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</si>
  <si>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</si>
  <si>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</si>
  <si>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</si>
  <si>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</si>
  <si>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</si>
  <si>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</si>
  <si>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</si>
  <si>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</si>
  <si>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</si>
  <si>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</si>
  <si>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</si>
  <si>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</si>
  <si>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</si>
  <si>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</si>
  <si>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</si>
  <si>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</si>
  <si>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</si>
  <si>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</si>
  <si>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</si>
  <si>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</si>
  <si>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</si>
  <si>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</si>
  <si>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</si>
  <si>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</si>
  <si>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</si>
  <si>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</si>
  <si>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</si>
  <si>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</si>
  <si>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</si>
  <si>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</si>
  <si>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</si>
  <si>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</si>
  <si>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</si>
  <si>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</si>
  <si>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</si>
  <si>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</si>
  <si>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</si>
  <si>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</si>
  <si>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</si>
  <si>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</si>
  <si>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</si>
  <si>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</si>
  <si>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</si>
  <si>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</si>
  <si>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</si>
  <si>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</si>
  <si>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</si>
  <si>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</si>
  <si>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</si>
  <si>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</si>
  <si>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</si>
  <si>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</si>
  <si>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</si>
  <si>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</si>
  <si>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</si>
  <si>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</si>
  <si>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</si>
  <si>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</si>
  <si>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</si>
  <si>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</si>
  <si>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</si>
  <si>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</si>
  <si>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</si>
  <si>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</si>
  <si>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</si>
  <si>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</si>
  <si>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</si>
  <si>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</si>
  <si>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</si>
  <si>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</si>
  <si>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</si>
  <si>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</si>
  <si>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</si>
  <si>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</si>
  <si>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</si>
  <si>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</si>
  <si>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</si>
  <si>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</si>
  <si>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</si>
  <si>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</si>
  <si>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</si>
  <si>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</si>
  <si>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</si>
  <si>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</si>
  <si>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</si>
  <si>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</si>
  <si>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</si>
  <si>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</si>
  <si>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</si>
  <si>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</si>
  <si>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</si>
  <si>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</si>
  <si>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</si>
  <si>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</si>
  <si>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</si>
  <si>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</si>
  <si>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</si>
  <si>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</si>
  <si>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</si>
  <si>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</si>
  <si>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</si>
  <si>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</si>
  <si>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</si>
  <si>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</si>
  <si>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</si>
  <si>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</si>
  <si>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</si>
  <si>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</si>
  <si>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</si>
  <si>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</si>
  <si>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</si>
  <si>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</si>
  <si>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</si>
  <si>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</si>
  <si>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</si>
  <si>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</si>
  <si>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</si>
  <si>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</si>
  <si>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</si>
  <si>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</si>
  <si>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</si>
  <si>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</si>
  <si>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</si>
  <si>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</si>
  <si>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</si>
  <si>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</si>
  <si>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</si>
  <si>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</si>
  <si>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</si>
  <si>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</si>
  <si>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</si>
  <si>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</si>
  <si>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</si>
  <si>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</si>
  <si>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</si>
  <si>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</si>
  <si>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</si>
  <si>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</si>
  <si>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</si>
  <si>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</si>
  <si>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</si>
  <si>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</si>
  <si>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</si>
  <si>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</si>
  <si>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</si>
  <si>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</si>
  <si>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</si>
  <si>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</si>
  <si>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</si>
  <si>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</si>
  <si>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</si>
  <si>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</si>
  <si>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</si>
  <si>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</si>
  <si>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</si>
  <si>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</si>
  <si>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</si>
  <si>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</si>
  <si>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</si>
  <si>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</si>
  <si>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</si>
  <si>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</si>
  <si>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</si>
  <si>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</si>
  <si>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</si>
  <si>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</si>
  <si>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</si>
  <si>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</si>
  <si>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</si>
  <si>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</si>
  <si>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</si>
  <si>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</si>
  <si>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</si>
  <si>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</si>
  <si>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</si>
  <si>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</si>
  <si>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</si>
  <si>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</si>
  <si>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</si>
  <si>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</si>
  <si>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</si>
  <si>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</si>
  <si>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</si>
  <si>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</si>
  <si>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</si>
  <si>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</si>
  <si>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</si>
  <si>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</si>
  <si>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</si>
  <si>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</si>
  <si>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</si>
  <si>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</si>
  <si>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</si>
  <si>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</si>
  <si>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</si>
  <si>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</si>
  <si>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</si>
  <si>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</si>
  <si>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</si>
  <si>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</si>
  <si>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</si>
  <si>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</si>
  <si>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</si>
  <si>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</si>
  <si>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</si>
  <si>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</si>
  <si>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</si>
  <si>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</si>
  <si>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</si>
  <si>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</si>
  <si>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</si>
  <si>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</si>
  <si>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</si>
  <si>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</si>
  <si>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</si>
  <si>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</si>
  <si>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</si>
  <si>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</si>
  <si>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</si>
  <si>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</si>
  <si>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</si>
  <si>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</si>
  <si>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</si>
  <si>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</si>
  <si>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</si>
  <si>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</si>
  <si>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</si>
  <si>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</si>
  <si>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</si>
  <si>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</si>
  <si>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</si>
  <si>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</si>
  <si>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</si>
  <si>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</si>
  <si>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</si>
  <si>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</si>
  <si>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</si>
  <si>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</si>
  <si>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</si>
  <si>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</si>
  <si>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</si>
  <si>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</si>
  <si>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</si>
  <si>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</si>
  <si>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</si>
  <si>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</si>
  <si>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</si>
  <si>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</si>
  <si>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</si>
  <si>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</si>
  <si>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</si>
  <si>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</si>
  <si>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</si>
  <si>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</si>
  <si>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</si>
  <si>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</si>
  <si>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</si>
  <si>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</si>
  <si>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</si>
  <si>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</si>
  <si>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</si>
  <si>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</si>
  <si>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</si>
  <si>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</si>
  <si>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</si>
  <si>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</si>
  <si>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</si>
  <si>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</si>
  <si>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</si>
  <si>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</si>
  <si>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</si>
  <si>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</si>
  <si>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</si>
  <si>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</si>
  <si>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</si>
  <si>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</si>
  <si>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</si>
  <si>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</si>
  <si>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</si>
  <si>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</si>
  <si>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</si>
  <si>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</si>
  <si>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</si>
  <si>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</si>
  <si>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</si>
  <si>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</si>
  <si>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</si>
  <si>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</si>
  <si>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</si>
  <si>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</si>
  <si>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</si>
  <si>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</si>
  <si>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</si>
  <si>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</si>
  <si>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</si>
  <si>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</si>
  <si>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</si>
  <si>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</si>
  <si>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</si>
  <si>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</si>
  <si>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</si>
  <si>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</si>
  <si>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</si>
  <si>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</si>
  <si>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</si>
  <si>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</si>
  <si>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</si>
  <si>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</si>
  <si>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</si>
  <si>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</si>
  <si>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</si>
  <si>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</si>
  <si>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</si>
  <si>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</si>
  <si>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</si>
  <si>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</si>
  <si>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</si>
  <si>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</si>
  <si>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</si>
  <si>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</si>
  <si>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</si>
  <si>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</si>
  <si>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</si>
  <si>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</si>
  <si>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</si>
  <si>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</si>
  <si>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</si>
  <si>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</si>
  <si>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</si>
  <si>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</si>
  <si>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</si>
  <si>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</si>
  <si>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</si>
  <si>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</si>
  <si>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</si>
  <si>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</si>
  <si>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</si>
  <si>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</si>
  <si>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</si>
  <si>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</si>
  <si>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</si>
  <si>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</si>
  <si>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</si>
  <si>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</si>
  <si>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</si>
  <si>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</si>
  <si>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</si>
  <si>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</si>
  <si>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</si>
  <si>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</si>
  <si>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</si>
  <si>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</si>
  <si>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</si>
  <si>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</si>
  <si>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</si>
  <si>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</si>
  <si>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</si>
  <si>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</si>
  <si>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</si>
  <si>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</si>
  <si>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</si>
  <si>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</si>
  <si>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</si>
  <si>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</si>
  <si>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</si>
  <si>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</si>
  <si>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</si>
  <si>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</si>
  <si>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</si>
  <si>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</si>
  <si>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</si>
  <si>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</si>
  <si>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</si>
  <si>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</si>
  <si>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</si>
  <si>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</si>
  <si>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</si>
  <si>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</si>
  <si>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</si>
  <si>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</si>
  <si>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</si>
  <si>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</si>
  <si>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</si>
  <si>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</si>
  <si>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</si>
  <si>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</si>
  <si>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</si>
  <si>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</si>
  <si>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</si>
  <si>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</si>
  <si>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</si>
  <si>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</si>
  <si>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</si>
  <si>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</si>
  <si>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</si>
  <si>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</si>
  <si>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</si>
  <si>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</si>
  <si>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</si>
  <si>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</si>
  <si>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</si>
  <si>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</si>
  <si>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</si>
  <si>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</si>
  <si>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</si>
  <si>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</si>
  <si>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</si>
  <si>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</si>
  <si>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</si>
  <si>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</si>
  <si>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</si>
  <si>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</si>
  <si>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</si>
  <si>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</si>
  <si>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</si>
  <si>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</si>
  <si>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</si>
  <si>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</si>
  <si>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</si>
  <si>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</si>
  <si>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</si>
  <si>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</si>
  <si>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</si>
  <si>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</si>
  <si>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</si>
  <si>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</si>
  <si>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</si>
  <si>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</si>
  <si>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</si>
  <si>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</si>
  <si>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</si>
  <si>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</si>
  <si>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</si>
  <si>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</si>
  <si>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</si>
  <si>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</si>
  <si>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</si>
  <si>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</si>
  <si>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</si>
  <si>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</si>
  <si>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</si>
  <si>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</si>
  <si>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</si>
  <si>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</si>
  <si>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</si>
  <si>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</si>
  <si>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</si>
  <si>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</si>
  <si>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</si>
  <si>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</si>
  <si>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</si>
  <si>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</si>
  <si>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</si>
  <si>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</si>
  <si>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</si>
  <si>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</si>
  <si>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</si>
  <si>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</si>
  <si>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</si>
  <si>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</si>
  <si>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</si>
  <si>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</si>
  <si>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</si>
  <si>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</si>
  <si>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</si>
  <si>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</si>
  <si>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</si>
  <si>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</si>
  <si>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</si>
  <si>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</si>
  <si>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</si>
  <si>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</si>
  <si>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</si>
  <si>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</si>
  <si>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</si>
  <si>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</si>
  <si>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</si>
  <si>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</si>
  <si>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</si>
  <si>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</si>
  <si>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</si>
  <si>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</si>
  <si>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</si>
  <si>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</si>
  <si>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</si>
  <si>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</si>
  <si>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</si>
  <si>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</si>
  <si>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</si>
  <si>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</si>
  <si>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</si>
  <si>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</si>
  <si>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</si>
  <si>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</si>
  <si>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</si>
  <si>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</si>
  <si>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</si>
  <si>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</si>
  <si>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</si>
  <si>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</si>
  <si>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</si>
  <si>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</si>
  <si>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</si>
  <si>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</si>
  <si>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</si>
  <si>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</si>
  <si>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</si>
  <si>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</si>
  <si>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</si>
  <si>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</si>
  <si>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</si>
  <si>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</si>
  <si>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</si>
  <si>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</si>
  <si>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</si>
  <si>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</si>
  <si>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</si>
  <si>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</si>
  <si>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</si>
  <si>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</si>
  <si>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</si>
  <si>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</si>
  <si>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</si>
  <si>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</si>
  <si>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</si>
  <si>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</si>
  <si>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</si>
  <si>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</si>
  <si>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</si>
  <si>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</si>
  <si>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</si>
  <si>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</si>
  <si>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</si>
  <si>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</si>
  <si>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</si>
  <si>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</si>
  <si>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</si>
  <si>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</si>
  <si>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</si>
  <si>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</si>
  <si>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</si>
  <si>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</si>
  <si>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</si>
  <si>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</si>
  <si>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</si>
  <si>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</si>
  <si>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</si>
  <si>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</si>
  <si>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</si>
  <si>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</si>
  <si>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</si>
  <si>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</si>
  <si>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</si>
  <si>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</si>
  <si>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</si>
  <si>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</si>
  <si>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</si>
  <si>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</si>
  <si>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</si>
  <si>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</si>
  <si>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</si>
  <si>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</si>
  <si>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</si>
  <si>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</si>
  <si>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</si>
  <si>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</si>
  <si>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</si>
  <si>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</si>
  <si>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</si>
  <si>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</si>
  <si>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</si>
  <si>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</si>
  <si>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</si>
  <si>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</si>
  <si>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</si>
  <si>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</si>
  <si>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</si>
  <si>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</si>
  <si>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</si>
  <si>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</si>
  <si>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</si>
  <si>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</si>
  <si>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</si>
  <si>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</si>
  <si>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</si>
  <si>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</si>
  <si>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</si>
  <si>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</si>
  <si>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</si>
  <si>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</si>
  <si>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</si>
  <si>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</si>
  <si>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</si>
  <si>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</si>
  <si>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</si>
  <si>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</si>
  <si>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</si>
  <si>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</si>
  <si>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</si>
  <si>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</si>
  <si>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</si>
  <si>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</si>
  <si>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</si>
  <si>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</si>
  <si>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</si>
  <si>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</si>
  <si>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</si>
  <si>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</si>
  <si>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</si>
  <si>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</si>
  <si>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</si>
  <si>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</si>
  <si>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</si>
  <si>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</si>
  <si>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</si>
  <si>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</si>
  <si>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</si>
  <si>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</si>
  <si>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</si>
  <si>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</si>
  <si>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</si>
  <si>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</si>
  <si>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</si>
  <si>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</si>
  <si>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</si>
  <si>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</si>
  <si>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</si>
  <si>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</si>
  <si>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</si>
  <si>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</si>
  <si>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</si>
  <si>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</si>
  <si>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</si>
  <si>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</si>
  <si>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</si>
  <si>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</si>
  <si>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</si>
  <si>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</si>
  <si>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</si>
  <si>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</si>
  <si>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</si>
  <si>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</si>
  <si>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</si>
  <si>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</si>
  <si>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</si>
  <si>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</si>
  <si>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</si>
  <si>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</si>
  <si>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</si>
  <si>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</si>
  <si>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</si>
  <si>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</si>
  <si>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</si>
  <si>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</si>
  <si>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</si>
  <si>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</si>
  <si>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</si>
  <si>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</si>
  <si>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</si>
  <si>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</si>
  <si>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</si>
  <si>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</si>
  <si>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</si>
  <si>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</si>
  <si>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</si>
  <si>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</si>
  <si>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</si>
  <si>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</si>
  <si>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</si>
  <si>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</si>
  <si>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</si>
  <si>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</si>
  <si>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</si>
  <si>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</si>
  <si>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</si>
  <si>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</si>
  <si>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</si>
  <si>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</si>
  <si>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</si>
  <si>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</si>
  <si>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</si>
  <si>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</si>
  <si>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</si>
  <si>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</si>
  <si>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</si>
  <si>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</si>
  <si>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</si>
  <si>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</si>
  <si>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</si>
  <si>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</si>
  <si>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</si>
  <si>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</si>
  <si>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</si>
  <si>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</si>
  <si>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</si>
  <si>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</si>
  <si>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</si>
  <si>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</si>
  <si>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</si>
  <si>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</si>
  <si>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</si>
  <si>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</si>
  <si>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</si>
  <si>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</si>
  <si>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</si>
  <si>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</si>
  <si>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</si>
  <si>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</si>
  <si>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</si>
  <si>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</si>
  <si>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</si>
  <si>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</si>
  <si>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</si>
  <si>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</si>
  <si>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</si>
  <si>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</si>
  <si>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</si>
  <si>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</si>
  <si>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</si>
  <si>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</si>
  <si>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</si>
  <si>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</si>
  <si>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</si>
  <si>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</si>
  <si>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</si>
  <si>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</si>
  <si>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</si>
  <si>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</si>
  <si>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</si>
  <si>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</si>
  <si>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</si>
  <si>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</si>
  <si>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</si>
  <si>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</si>
  <si>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</si>
  <si>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</si>
  <si>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</si>
  <si>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</si>
  <si>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</si>
  <si>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</si>
  <si>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</si>
  <si>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</si>
  <si>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</si>
  <si>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</si>
  <si>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</si>
  <si>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</si>
  <si>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</si>
  <si>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</si>
  <si>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</si>
  <si>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</si>
  <si>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</si>
  <si>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</si>
  <si>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</si>
  <si>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</si>
  <si>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</si>
  <si>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</si>
  <si>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</si>
  <si>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</si>
  <si>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</si>
  <si>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</si>
  <si>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</si>
  <si>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</si>
  <si>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</si>
  <si>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</si>
  <si>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</si>
  <si>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</si>
  <si>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</si>
  <si>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</si>
  <si>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</si>
  <si>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</si>
  <si>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</si>
  <si>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</si>
  <si>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</si>
  <si>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</si>
  <si>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</si>
  <si>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</si>
  <si>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</si>
  <si>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</si>
  <si>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</si>
  <si>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</si>
  <si>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</si>
  <si>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</si>
  <si>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</si>
  <si>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</si>
  <si>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</si>
  <si>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</si>
  <si>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</si>
  <si>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</si>
  <si>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</si>
  <si>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</si>
  <si>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</si>
  <si>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</si>
  <si>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</si>
  <si>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</si>
  <si>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</si>
  <si>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</si>
  <si>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</si>
  <si>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</si>
  <si>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</si>
  <si>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</si>
  <si>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</si>
  <si>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</si>
  <si>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</si>
  <si>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</si>
  <si>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</si>
  <si>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</si>
  <si>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</si>
  <si>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</si>
  <si>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</si>
  <si>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</si>
  <si>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</si>
  <si>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</si>
  <si>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</si>
  <si>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</si>
  <si>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</si>
  <si>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</si>
  <si>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</si>
  <si>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</si>
  <si>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</si>
  <si>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</si>
  <si>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</si>
  <si>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</si>
  <si>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</si>
  <si>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</si>
  <si>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</si>
  <si>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</si>
  <si>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</si>
  <si>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</si>
  <si>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</si>
  <si>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</si>
  <si>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</si>
  <si>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</si>
  <si>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</si>
  <si>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</si>
  <si>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</si>
  <si>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</si>
  <si>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</si>
  <si>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</si>
  <si>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</si>
  <si>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</si>
  <si>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</si>
  <si>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</si>
  <si>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</si>
  <si>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</si>
  <si>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</si>
  <si>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</si>
  <si>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</si>
  <si>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</si>
  <si>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</si>
  <si>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</si>
  <si>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</si>
  <si>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</si>
  <si>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</si>
  <si>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</si>
  <si>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</si>
  <si>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</si>
  <si>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</si>
  <si>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</si>
  <si>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</si>
  <si>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</si>
  <si>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</si>
  <si>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</si>
  <si>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</si>
  <si>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</si>
  <si>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</si>
  <si>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</si>
  <si>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</si>
  <si>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</si>
  <si>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</si>
  <si>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</si>
  <si>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</si>
  <si>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</si>
  <si>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</si>
  <si>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</si>
  <si>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</si>
  <si>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</si>
  <si>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</si>
  <si>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</si>
  <si>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</si>
  <si>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</si>
  <si>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</si>
  <si>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</si>
  <si>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</si>
  <si>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</si>
  <si>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</si>
  <si>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</si>
  <si>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</si>
  <si>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</si>
  <si>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</si>
  <si>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</si>
  <si>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</si>
  <si>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</si>
  <si>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</si>
  <si>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</si>
  <si>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</si>
  <si>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</si>
  <si>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</si>
  <si>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</si>
  <si>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</si>
  <si>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</si>
  <si>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</si>
  <si>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</si>
  <si>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</si>
  <si>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</si>
  <si>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</si>
  <si>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</si>
  <si>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</si>
  <si>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</si>
  <si>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</si>
  <si>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</si>
  <si>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</si>
  <si>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</si>
  <si>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</si>
  <si>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</si>
  <si>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</si>
  <si>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</si>
  <si>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</si>
  <si>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</si>
  <si>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</si>
  <si>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</si>
  <si>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</si>
  <si>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</si>
  <si>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</si>
  <si>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</si>
  <si>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</si>
  <si>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</si>
  <si>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</si>
  <si>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</si>
  <si>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</si>
  <si>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</si>
  <si>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</si>
  <si>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</si>
  <si>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</si>
  <si>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</si>
  <si>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</si>
  <si>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</si>
  <si>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</si>
  <si>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</si>
  <si>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</si>
  <si>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</si>
  <si>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</si>
  <si>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</si>
  <si>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</si>
  <si>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</si>
  <si>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</si>
  <si>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</si>
  <si>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</si>
  <si>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</si>
  <si>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</si>
  <si>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</si>
  <si>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</si>
  <si>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</si>
  <si>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</si>
  <si>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</si>
  <si>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</si>
  <si>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</si>
  <si>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</si>
  <si>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</si>
  <si>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</si>
  <si>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</si>
  <si>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</si>
  <si>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</si>
  <si>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</si>
  <si>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</si>
  <si>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</si>
  <si>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</si>
  <si>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</si>
  <si>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</si>
  <si>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</si>
  <si>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</si>
  <si>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</si>
  <si>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</si>
  <si>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</si>
  <si>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</si>
  <si>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</si>
  <si>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</si>
  <si>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</si>
  <si>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</si>
  <si>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</si>
  <si>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</si>
  <si>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</si>
  <si>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</si>
  <si>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</si>
  <si>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</si>
  <si>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</si>
  <si>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</si>
  <si>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</si>
  <si>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</si>
  <si>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</si>
  <si>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</si>
  <si>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</si>
  <si>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</si>
  <si>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</si>
  <si>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</si>
  <si>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</si>
  <si>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</si>
  <si>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</si>
  <si>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</si>
  <si>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</si>
  <si>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</si>
  <si>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</si>
  <si>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</si>
  <si>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</si>
  <si>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</si>
  <si>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</si>
  <si>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</si>
  <si>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</si>
  <si>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</si>
  <si>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</si>
  <si>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</si>
  <si>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</si>
  <si>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</si>
  <si>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</si>
  <si>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</si>
  <si>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</si>
  <si>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</si>
  <si>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</si>
  <si>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</si>
  <si>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</si>
  <si>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</si>
  <si>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</si>
  <si>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</si>
  <si>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</si>
  <si>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</si>
  <si>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</si>
  <si>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</si>
  <si>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</si>
  <si>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</si>
  <si>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</si>
  <si>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</si>
  <si>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</si>
  <si>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</si>
  <si>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</si>
  <si>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</si>
  <si>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</si>
  <si>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</si>
  <si>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</si>
  <si>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</si>
  <si>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</si>
  <si>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</si>
  <si>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</si>
  <si>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</si>
  <si>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</si>
  <si>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</si>
  <si>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</si>
  <si>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</si>
  <si>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</si>
  <si>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</si>
  <si>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</si>
  <si>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</si>
  <si>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</si>
  <si>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</si>
  <si>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</si>
  <si>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</si>
  <si>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</si>
  <si>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</si>
  <si>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</si>
  <si>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</si>
  <si>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</si>
  <si>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</si>
  <si>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</si>
  <si>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</si>
  <si>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</si>
  <si>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</si>
  <si>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</si>
  <si>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</si>
  <si>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</si>
  <si>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</si>
  <si>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</si>
  <si>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</si>
  <si>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</si>
  <si>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</si>
  <si>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</si>
  <si>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</si>
  <si>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</si>
  <si>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</si>
  <si>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</si>
  <si>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</si>
  <si>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</si>
  <si>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</si>
  <si>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</si>
  <si>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</si>
  <si>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</si>
  <si>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</si>
  <si>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</si>
  <si>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</si>
  <si>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</si>
  <si>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</si>
  <si>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</si>
  <si>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</si>
  <si>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</si>
  <si>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</si>
  <si>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</si>
  <si>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</si>
  <si>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</si>
  <si>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</si>
  <si>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</si>
  <si>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</si>
  <si>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</si>
  <si>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</si>
  <si>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</si>
  <si>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</si>
  <si>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</si>
  <si>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</si>
  <si>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</si>
  <si>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</si>
  <si>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</si>
  <si>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</si>
  <si>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</si>
  <si>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</si>
  <si>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</si>
  <si>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</si>
  <si>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</si>
  <si>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</si>
  <si>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</si>
  <si>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</si>
  <si>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</si>
  <si>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</si>
  <si>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</si>
  <si>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</si>
  <si>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</si>
  <si>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</si>
  <si>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</si>
  <si>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</si>
  <si>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</si>
  <si>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</si>
  <si>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</si>
  <si>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</si>
  <si>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</si>
  <si>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</si>
  <si>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</si>
  <si>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</si>
  <si>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</si>
  <si>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</si>
  <si>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</si>
  <si>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</si>
  <si>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</si>
  <si>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</si>
  <si>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</si>
  <si>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</si>
  <si>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</si>
  <si>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</si>
  <si>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</si>
  <si>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</si>
  <si>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</si>
  <si>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</si>
  <si>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</si>
  <si>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</si>
  <si>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</si>
  <si>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</si>
  <si>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</si>
  <si>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</si>
  <si>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</si>
  <si>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</si>
  <si>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</si>
  <si>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</si>
  <si>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</si>
  <si>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</si>
  <si>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</si>
  <si>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</si>
  <si>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</si>
  <si>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</si>
  <si>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</si>
  <si>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</si>
  <si>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</si>
  <si>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</si>
  <si>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</si>
  <si>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</si>
  <si>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</si>
  <si>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</si>
  <si>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</si>
  <si>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</si>
  <si>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</si>
  <si>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</si>
  <si>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</si>
  <si>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</si>
  <si>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</si>
  <si>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</si>
  <si>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</si>
  <si>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</si>
  <si>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</si>
  <si>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</si>
  <si>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</si>
  <si>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</si>
  <si>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</si>
  <si>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</si>
  <si>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</si>
  <si>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</si>
  <si>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</si>
  <si>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</si>
  <si>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</si>
  <si>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</si>
  <si>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</si>
  <si>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</si>
  <si>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</si>
  <si>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</si>
  <si>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</si>
  <si>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</si>
  <si>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</si>
  <si>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</si>
  <si>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</si>
  <si>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</si>
  <si>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</si>
  <si>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</si>
  <si>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</si>
  <si>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</si>
  <si>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</si>
  <si>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</si>
  <si>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</si>
  <si>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</si>
  <si>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</si>
  <si>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</si>
  <si>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</si>
  <si>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</si>
  <si>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</si>
  <si>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</si>
  <si>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</si>
  <si>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</si>
  <si>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</si>
  <si>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</si>
  <si>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</si>
  <si>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</si>
  <si>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</si>
  <si>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</si>
  <si>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</si>
  <si>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</si>
  <si>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</si>
  <si>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</si>
  <si>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</si>
  <si>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</si>
  <si>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</si>
  <si>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</si>
  <si>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</si>
  <si>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</si>
  <si>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</si>
  <si>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</si>
  <si>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</si>
  <si>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</si>
  <si>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</si>
  <si>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</si>
  <si>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</si>
  <si>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</si>
  <si>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</si>
  <si>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</si>
  <si>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</si>
  <si>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</si>
  <si>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</si>
  <si>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</si>
  <si>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</si>
  <si>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</si>
  <si>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</si>
  <si>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</si>
  <si>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</si>
  <si>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</si>
  <si>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</si>
  <si>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</si>
  <si>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</si>
  <si>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</si>
  <si>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</si>
  <si>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</si>
  <si>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</si>
  <si>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</si>
  <si>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</si>
  <si>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</si>
  <si>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</si>
  <si>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</si>
  <si>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</si>
  <si>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</si>
  <si>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</si>
  <si>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</si>
  <si>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</si>
  <si>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</si>
  <si>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</si>
  <si>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</si>
  <si>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</si>
  <si>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</si>
  <si>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</si>
  <si>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</si>
  <si>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</si>
  <si>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</si>
  <si>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</si>
  <si>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</si>
  <si>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</si>
  <si>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</si>
  <si>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</si>
  <si>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</si>
  <si>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</si>
  <si>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</si>
  <si>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</si>
  <si>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</si>
  <si>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</si>
  <si>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</si>
  <si>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</si>
  <si>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</si>
  <si>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</si>
  <si>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</si>
  <si>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</si>
  <si>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</si>
  <si>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</si>
  <si>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</si>
  <si>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</si>
  <si>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</si>
  <si>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</si>
  <si>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</si>
  <si>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</si>
  <si>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</si>
  <si>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</si>
  <si>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</si>
  <si>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</si>
  <si>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</si>
  <si>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</si>
  <si>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</si>
  <si>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</si>
  <si>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</si>
  <si>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</si>
  <si>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</si>
  <si>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</si>
  <si>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</si>
  <si>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</si>
  <si>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</si>
  <si>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</si>
  <si>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</si>
  <si>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</si>
  <si>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</si>
  <si>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</si>
  <si>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</si>
  <si>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</si>
  <si>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</si>
  <si>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</si>
  <si>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</si>
  <si>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</si>
  <si>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</si>
  <si>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</si>
  <si>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</si>
  <si>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</si>
  <si>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</si>
  <si>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</si>
  <si>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</si>
  <si>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</si>
  <si>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</si>
  <si>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</si>
  <si>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</si>
  <si>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</si>
  <si>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</si>
  <si>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</si>
  <si>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</si>
  <si>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</si>
  <si>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</si>
  <si>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</si>
  <si>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</si>
  <si>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</si>
  <si>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</si>
  <si>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</si>
  <si>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</si>
  <si>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</si>
  <si>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</si>
  <si>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</si>
  <si>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</si>
  <si>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</si>
  <si>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</si>
  <si>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</si>
  <si>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</si>
  <si>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</si>
  <si>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</si>
  <si>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</si>
  <si>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</si>
  <si>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</si>
  <si>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</si>
  <si>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</si>
  <si>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</si>
  <si>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</si>
  <si>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</si>
  <si>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</si>
  <si>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</si>
  <si>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</si>
  <si>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</si>
  <si>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</si>
  <si>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</si>
  <si>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</si>
  <si>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</si>
  <si>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</si>
  <si>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</si>
  <si>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</si>
  <si>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</si>
  <si>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</si>
  <si>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</si>
  <si>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</si>
  <si>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</si>
  <si>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</si>
  <si>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</si>
  <si>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</si>
  <si>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</si>
  <si>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</si>
  <si>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</si>
  <si>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</si>
  <si>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</si>
  <si>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</si>
  <si>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</si>
  <si>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</si>
  <si>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</si>
  <si>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</si>
  <si>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</si>
  <si>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</si>
  <si>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</si>
  <si>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</si>
  <si>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</si>
  <si>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</si>
  <si>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</si>
  <si>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</si>
  <si>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</si>
  <si>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</si>
  <si>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</si>
  <si>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</si>
  <si>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</si>
  <si>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</si>
  <si>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</si>
  <si>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</si>
  <si>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</si>
  <si>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</si>
  <si>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</si>
  <si>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</si>
  <si>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</si>
  <si>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</si>
  <si>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</si>
  <si>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</si>
  <si>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</si>
  <si>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</si>
  <si>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</si>
  <si>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</si>
  <si>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</si>
  <si>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</si>
  <si>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</si>
  <si>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</si>
  <si>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</si>
  <si>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</si>
  <si>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</si>
  <si>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</si>
  <si>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</si>
  <si>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</si>
  <si>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</si>
  <si>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</si>
  <si>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</si>
  <si>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</si>
  <si>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</si>
  <si>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</si>
  <si>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</si>
  <si>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</si>
  <si>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</si>
  <si>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</si>
  <si>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</si>
  <si>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</si>
  <si>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</si>
  <si>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</si>
  <si>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</si>
  <si>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</si>
  <si>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</si>
  <si>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</si>
  <si>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</si>
  <si>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</si>
  <si>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</si>
  <si>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</si>
  <si>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</si>
  <si>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</si>
  <si>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</si>
  <si>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</si>
  <si>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</si>
  <si>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</si>
  <si>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</si>
  <si>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</si>
  <si>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</si>
  <si>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</si>
  <si>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</si>
  <si>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</si>
  <si>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</si>
  <si>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</si>
  <si>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</si>
  <si>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</si>
  <si>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</si>
  <si>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</si>
  <si>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</si>
  <si>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</si>
  <si>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</si>
  <si>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</si>
  <si>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</si>
  <si>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</si>
  <si>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</si>
  <si>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</si>
  <si>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</si>
  <si>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</si>
  <si>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</si>
  <si>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</si>
  <si>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</si>
  <si>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</si>
  <si>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</si>
  <si>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</si>
  <si>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</si>
  <si>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</si>
  <si>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</si>
  <si>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</si>
  <si>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</si>
  <si>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</si>
  <si>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</si>
  <si>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</si>
  <si>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</si>
  <si>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</si>
  <si>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</si>
  <si>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</si>
  <si>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</si>
  <si>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</si>
  <si>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</si>
  <si>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</si>
  <si>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</si>
  <si>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</si>
  <si>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</si>
  <si>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</si>
  <si>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</si>
  <si>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</si>
  <si>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</si>
  <si>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</si>
  <si>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</si>
  <si>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</si>
  <si>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</si>
  <si>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</si>
  <si>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</si>
  <si>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</si>
  <si>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</si>
  <si>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</si>
  <si>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</si>
  <si>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</si>
  <si>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</si>
  <si>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</si>
  <si>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</si>
  <si>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</si>
  <si>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</si>
  <si>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</si>
  <si>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</si>
  <si>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</si>
  <si>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</si>
  <si>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</si>
  <si>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</si>
  <si>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</si>
  <si>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</si>
  <si>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</si>
  <si>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</si>
  <si>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</si>
  <si>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</si>
  <si>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</si>
  <si>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</si>
  <si>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</si>
  <si>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</si>
  <si>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</si>
  <si>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</si>
  <si>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</si>
  <si>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</si>
  <si>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</si>
  <si>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</si>
  <si>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</si>
  <si>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</si>
  <si>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</si>
  <si>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</si>
  <si>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</si>
  <si>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</si>
  <si>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</si>
  <si>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</si>
  <si>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</si>
  <si>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</si>
  <si>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</si>
  <si>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</si>
  <si>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</si>
  <si>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</si>
  <si>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</si>
  <si>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</si>
  <si>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</si>
  <si>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</si>
  <si>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</si>
  <si>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</si>
  <si>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</si>
  <si>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</si>
  <si>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</si>
  <si>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</si>
  <si>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</si>
  <si>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</si>
  <si>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</si>
  <si>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</si>
  <si>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</si>
  <si>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</si>
  <si>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</si>
  <si>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</si>
  <si>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</si>
  <si>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</si>
  <si>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</si>
  <si>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</si>
  <si>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</si>
  <si>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</si>
  <si>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</si>
  <si>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</si>
  <si>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</si>
  <si>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</si>
  <si>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</si>
  <si>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</si>
  <si>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</si>
  <si>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</si>
  <si>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</si>
  <si>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</si>
  <si>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</si>
  <si>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</si>
  <si>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</si>
  <si>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</si>
  <si>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</si>
  <si>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</si>
  <si>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</si>
  <si>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</si>
  <si>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</si>
  <si>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</si>
  <si>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</si>
  <si>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</si>
  <si>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</si>
  <si>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</si>
  <si>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</si>
  <si>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</si>
  <si>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</si>
  <si>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</si>
  <si>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</si>
  <si>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</si>
  <si>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</si>
  <si>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</si>
  <si>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</si>
  <si>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</si>
  <si>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</si>
  <si>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</si>
  <si>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</si>
  <si>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</si>
  <si>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</si>
  <si>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</si>
  <si>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</si>
  <si>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</si>
  <si>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</si>
  <si>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</si>
  <si>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</si>
  <si>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</si>
  <si>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</si>
  <si>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</si>
  <si>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</si>
  <si>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</si>
  <si>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</si>
  <si>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</si>
  <si>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</si>
  <si>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</si>
  <si>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</si>
  <si>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</si>
  <si>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</si>
  <si>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</si>
  <si>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</si>
  <si>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</si>
  <si>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</si>
  <si>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</si>
  <si>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</si>
  <si>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</si>
  <si>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</si>
  <si>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</si>
  <si>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</si>
  <si>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</si>
  <si>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</si>
  <si>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</si>
  <si>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</si>
  <si>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</si>
  <si>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</si>
  <si>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</si>
  <si>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</si>
  <si>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</si>
  <si>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</si>
  <si>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</si>
  <si>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</si>
  <si>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</si>
  <si>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</si>
  <si>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</si>
  <si>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</si>
  <si>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</si>
  <si>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</si>
  <si>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</si>
  <si>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</si>
  <si>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</si>
  <si>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</si>
  <si>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</si>
  <si>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</si>
  <si>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</si>
  <si>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</si>
  <si>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</si>
  <si>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</si>
  <si>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</si>
  <si>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</si>
  <si>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</si>
  <si>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</si>
  <si>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</si>
  <si>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</si>
  <si>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</si>
  <si>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</si>
  <si>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</si>
  <si>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</si>
  <si>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</si>
  <si>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</si>
  <si>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</si>
  <si>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</si>
  <si>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</si>
  <si>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</si>
  <si>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</si>
  <si>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</si>
  <si>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</si>
  <si>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</si>
  <si>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</si>
  <si>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</si>
  <si>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</si>
  <si>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</si>
  <si>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</si>
  <si>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</si>
  <si>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</si>
  <si>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</si>
  <si>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</si>
  <si>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</si>
  <si>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</si>
  <si>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</si>
  <si>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</si>
  <si>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</si>
  <si>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</si>
  <si>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</si>
  <si>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</si>
  <si>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</si>
  <si>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</si>
  <si>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</si>
  <si>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</si>
  <si>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</si>
  <si>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</si>
  <si>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</si>
  <si>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</si>
  <si>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</si>
  <si>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</si>
  <si>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</si>
  <si>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</si>
  <si>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</si>
  <si>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</si>
  <si>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</si>
  <si>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</si>
  <si>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</si>
  <si>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</si>
  <si>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</si>
  <si>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</si>
  <si>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</si>
  <si>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</si>
  <si>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</si>
  <si>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</si>
  <si>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</si>
  <si>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</si>
  <si>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</si>
  <si>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</si>
  <si>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</si>
  <si>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</si>
  <si>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</si>
  <si>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</si>
  <si>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</si>
  <si>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</si>
  <si>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</si>
  <si>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</si>
  <si>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</si>
  <si>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</si>
  <si>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</si>
  <si>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</si>
  <si>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</si>
  <si>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</si>
  <si>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</si>
  <si>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</si>
  <si>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</si>
  <si>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</si>
  <si>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</si>
  <si>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</si>
  <si>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</si>
  <si>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</si>
  <si>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</si>
  <si>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</si>
  <si>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</si>
  <si>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</si>
  <si>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</si>
  <si>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</si>
  <si>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</si>
  <si>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</si>
  <si>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</si>
  <si>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</si>
  <si>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</si>
  <si>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</si>
  <si>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</si>
  <si>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</si>
  <si>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</si>
  <si>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</si>
  <si>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</si>
  <si>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</si>
  <si>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</si>
  <si>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</si>
  <si>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</si>
  <si>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</si>
  <si>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</si>
  <si>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</si>
  <si>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</si>
  <si>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</si>
  <si>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</si>
  <si>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</si>
  <si>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</si>
  <si>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</si>
  <si>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</si>
  <si>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</si>
  <si>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</si>
  <si>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</si>
  <si>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</si>
  <si>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</si>
  <si>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</si>
  <si>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</si>
  <si>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</si>
  <si>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</si>
  <si>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</si>
  <si>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</si>
  <si>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</si>
  <si>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</si>
  <si>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</si>
  <si>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</si>
  <si>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</si>
  <si>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</si>
  <si>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</si>
  <si>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</si>
  <si>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</si>
  <si>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</si>
  <si>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</si>
  <si>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</si>
  <si>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</si>
  <si>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</si>
  <si>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</si>
  <si>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</si>
  <si>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</si>
  <si>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</si>
  <si>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</si>
  <si>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</si>
  <si>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</si>
  <si>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</si>
  <si>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</si>
  <si>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</si>
  <si>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</si>
  <si>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</si>
  <si>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</si>
  <si>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</si>
  <si>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</si>
  <si>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</si>
  <si>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</si>
  <si>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</si>
  <si>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</si>
  <si>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</si>
  <si>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</si>
  <si>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</si>
  <si>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</si>
  <si>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</si>
  <si>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</si>
  <si>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</si>
  <si>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</si>
  <si>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</si>
  <si>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</si>
  <si>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</si>
  <si>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</si>
  <si>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</si>
  <si>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</si>
  <si>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</si>
  <si>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</si>
  <si>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</si>
  <si>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</si>
  <si>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</si>
  <si>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</si>
  <si>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</si>
  <si>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</si>
  <si>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</si>
  <si>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</si>
  <si>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</si>
  <si>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</si>
  <si>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</si>
  <si>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</si>
  <si>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</si>
  <si>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</si>
  <si>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</si>
  <si>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</si>
  <si>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</si>
  <si>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</si>
  <si>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</si>
  <si>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</si>
  <si>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</si>
  <si>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</si>
  <si>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</si>
  <si>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</si>
  <si>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</si>
  <si>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</si>
  <si>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</si>
  <si>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</si>
  <si>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</si>
  <si>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</si>
  <si>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</si>
  <si>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</si>
  <si>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</si>
  <si>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</si>
  <si>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</si>
  <si>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</si>
  <si>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</si>
  <si>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</si>
  <si>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</si>
  <si>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</si>
  <si>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</si>
  <si>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</si>
  <si>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</si>
  <si>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</si>
  <si>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</si>
  <si>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</si>
  <si>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</si>
  <si>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</si>
  <si>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</si>
  <si>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</si>
  <si>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</si>
  <si>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</si>
  <si>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</si>
  <si>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</si>
  <si>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</si>
  <si>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</si>
  <si>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</si>
  <si>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</si>
  <si>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</si>
  <si>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</si>
  <si>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</si>
  <si>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</si>
  <si>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</si>
  <si>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</si>
  <si>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</si>
  <si>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</si>
  <si>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</si>
  <si>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</si>
  <si>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</si>
  <si>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</si>
  <si>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</si>
  <si>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</si>
  <si>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</si>
  <si>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</si>
  <si>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</si>
  <si>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</si>
  <si>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</si>
  <si>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</si>
  <si>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</si>
  <si>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</si>
  <si>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</si>
  <si>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</si>
  <si>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</si>
  <si>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</si>
  <si>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</si>
  <si>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</si>
  <si>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</si>
  <si>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</si>
  <si>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</si>
  <si>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</si>
  <si>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</si>
  <si>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</si>
  <si>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</si>
  <si>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</si>
  <si>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</si>
  <si>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</si>
  <si>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</si>
  <si>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</si>
  <si>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</si>
  <si>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</si>
  <si>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</si>
  <si>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</si>
  <si>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</si>
  <si>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</si>
  <si>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</si>
  <si>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</si>
  <si>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</si>
  <si>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</si>
  <si>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</si>
  <si>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</si>
  <si>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</si>
  <si>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</si>
  <si>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</si>
  <si>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</si>
  <si>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</si>
  <si>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</si>
  <si>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</si>
  <si>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</si>
  <si>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</si>
  <si>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</si>
  <si>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</si>
  <si>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</si>
  <si>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</si>
  <si>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</si>
  <si>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</si>
  <si>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</si>
  <si>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</si>
  <si>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</si>
  <si>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</si>
  <si>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</si>
  <si>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</si>
  <si>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</si>
  <si>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</si>
  <si>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</si>
  <si>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</si>
  <si>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</si>
  <si>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</si>
  <si>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</si>
  <si>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</si>
  <si>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</si>
  <si>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</si>
  <si>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</si>
  <si>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</si>
  <si>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</si>
  <si>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</si>
  <si>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</si>
  <si>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</si>
  <si>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</si>
  <si>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</si>
  <si>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</si>
  <si>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</si>
  <si>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</si>
  <si>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</si>
  <si>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</si>
  <si>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</si>
  <si>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</si>
  <si>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</si>
  <si>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</si>
  <si>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</si>
  <si>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</si>
  <si>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</si>
  <si>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</si>
  <si>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</si>
  <si>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</si>
  <si>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</si>
  <si>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</si>
  <si>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</si>
  <si>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</si>
  <si>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</si>
  <si>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</si>
  <si>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</si>
  <si>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</si>
  <si>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</si>
  <si>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</si>
  <si>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</si>
  <si>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</si>
  <si>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</si>
  <si>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</si>
  <si>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</si>
  <si>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</si>
  <si>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</si>
  <si>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</si>
  <si>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</si>
  <si>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</si>
  <si>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</si>
  <si>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</si>
  <si>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</si>
  <si>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</si>
  <si>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</si>
  <si>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</si>
  <si>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</si>
  <si>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</si>
  <si>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</si>
  <si>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</si>
  <si>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</si>
  <si>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</si>
  <si>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</si>
  <si>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</si>
  <si>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</si>
  <si>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</si>
  <si>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</si>
  <si>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</si>
  <si>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</si>
  <si>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</si>
  <si>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</si>
  <si>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</si>
  <si>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</si>
  <si>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</si>
  <si>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</si>
  <si>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</si>
  <si>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</si>
  <si>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</si>
  <si>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</si>
  <si>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</si>
  <si>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</si>
  <si>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</si>
  <si>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</si>
  <si>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</si>
  <si>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</si>
  <si>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</si>
  <si>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</si>
  <si>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</si>
  <si>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</si>
  <si>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</si>
  <si>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</si>
  <si>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</si>
  <si>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</si>
  <si>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</si>
  <si>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</si>
  <si>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</si>
  <si>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</si>
  <si>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</si>
  <si>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</si>
  <si>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</si>
  <si>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</si>
  <si>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</si>
  <si>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</si>
  <si>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</si>
  <si>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</si>
  <si>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</si>
  <si>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</si>
  <si>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</si>
  <si>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</si>
  <si>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</si>
  <si>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</si>
  <si>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</si>
  <si>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</si>
  <si>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</si>
  <si>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</si>
  <si>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</si>
  <si>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</si>
  <si>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</si>
  <si>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</si>
  <si>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</si>
  <si>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</si>
  <si>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</si>
  <si>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</si>
  <si>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</si>
  <si>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</si>
  <si>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</si>
  <si>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</si>
  <si>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</si>
  <si>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</si>
  <si>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</si>
  <si>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</si>
  <si>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</si>
  <si>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</si>
  <si>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</si>
  <si>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</si>
  <si>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</si>
  <si>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</si>
  <si>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</si>
  <si>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</si>
  <si>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</si>
  <si>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</si>
  <si>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</si>
  <si>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</si>
  <si>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</si>
  <si>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</si>
  <si>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</si>
  <si>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</si>
  <si>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</si>
  <si>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</si>
  <si>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</si>
  <si>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</si>
  <si>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</si>
  <si>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</si>
  <si>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</si>
  <si>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</si>
  <si>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</si>
  <si>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</si>
  <si>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</si>
  <si>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</si>
  <si>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</si>
  <si>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</si>
  <si>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</si>
  <si>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</si>
  <si>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</si>
  <si>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</si>
  <si>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</si>
  <si>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</si>
  <si>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</si>
  <si>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</si>
  <si>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</si>
  <si>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</si>
  <si>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</si>
  <si>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</si>
  <si>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</si>
  <si>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</si>
  <si>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</si>
  <si>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</si>
  <si>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</si>
  <si>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</si>
  <si>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</si>
  <si>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</si>
  <si>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</si>
  <si>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</si>
  <si>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</si>
  <si>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</si>
  <si>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</si>
  <si>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</si>
  <si>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</si>
  <si>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</si>
  <si>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</si>
  <si>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</si>
  <si>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</si>
  <si>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</si>
  <si>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</si>
  <si>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</si>
  <si>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</si>
  <si>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</si>
  <si>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</si>
  <si>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</si>
  <si>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</si>
  <si>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</si>
  <si>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</si>
  <si>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</si>
  <si>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</si>
  <si>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</si>
  <si>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</si>
  <si>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</si>
  <si>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</si>
  <si>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</si>
  <si>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</si>
  <si>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</si>
  <si>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</si>
  <si>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</si>
  <si>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</si>
  <si>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</si>
  <si>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</si>
  <si>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</si>
  <si>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</si>
  <si>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</si>
  <si>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</si>
  <si>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</si>
  <si>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</si>
  <si>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</si>
  <si>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</si>
  <si>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</si>
  <si>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</si>
  <si>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</si>
  <si>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</si>
  <si>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</si>
  <si>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</si>
  <si>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</si>
  <si>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</si>
  <si>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</si>
  <si>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</si>
  <si>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</si>
  <si>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</si>
  <si>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</si>
  <si>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</si>
  <si>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</si>
  <si>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</si>
  <si>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</si>
  <si>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</si>
  <si>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</si>
  <si>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</si>
  <si>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</si>
  <si>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</si>
  <si>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</si>
  <si>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</si>
  <si>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</si>
  <si>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</si>
  <si>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</si>
  <si>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</si>
  <si>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</si>
  <si>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</si>
  <si>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</si>
  <si>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</si>
  <si>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</si>
  <si>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</si>
  <si>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</si>
  <si>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</si>
  <si>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</si>
  <si>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</si>
  <si>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</si>
  <si>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</si>
  <si>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</si>
  <si>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</si>
  <si>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</si>
  <si>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</si>
  <si>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</si>
  <si>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</si>
  <si>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</si>
  <si>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</si>
  <si>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</si>
  <si>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</si>
  <si>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</si>
  <si>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</si>
  <si>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</si>
  <si>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</si>
  <si>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</si>
  <si>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</si>
  <si>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</si>
  <si>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</si>
  <si>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</si>
  <si>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</si>
  <si>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</si>
  <si>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</si>
  <si>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</si>
  <si>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</si>
  <si>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</si>
  <si>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</si>
  <si>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</si>
  <si>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</si>
  <si>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</si>
  <si>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</si>
  <si>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</si>
  <si>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</si>
  <si>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</si>
  <si>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</si>
  <si>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</si>
  <si>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</si>
  <si>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</si>
  <si>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</si>
  <si>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</si>
  <si>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</si>
  <si>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</si>
  <si>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</si>
  <si>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</si>
  <si>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</si>
  <si>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</si>
  <si>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</si>
  <si>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</si>
  <si>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</si>
  <si>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</si>
  <si>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</si>
  <si>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</si>
  <si>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</si>
  <si>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</si>
  <si>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</si>
  <si>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</si>
  <si>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</si>
  <si>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</si>
  <si>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</si>
  <si>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</si>
  <si>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</si>
  <si>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</si>
  <si>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</si>
  <si>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</si>
  <si>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</si>
  <si>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</si>
  <si>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</si>
  <si>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</si>
  <si>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</si>
  <si>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</si>
  <si>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</si>
  <si>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</si>
  <si>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</si>
  <si>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</si>
  <si>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</si>
  <si>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</si>
  <si>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</si>
  <si>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</si>
  <si>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</si>
  <si>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</si>
  <si>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</si>
  <si>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</si>
  <si>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</si>
  <si>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</si>
  <si>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</si>
  <si>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</si>
  <si>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</si>
  <si>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</si>
  <si>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</si>
  <si>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</si>
  <si>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</si>
  <si>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</si>
  <si>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</si>
  <si>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</si>
  <si>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</si>
  <si>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</si>
  <si>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</si>
  <si>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</si>
  <si>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</si>
  <si>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</si>
  <si>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</si>
  <si>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</si>
  <si>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</si>
  <si>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</si>
  <si>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</si>
  <si>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</si>
  <si>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</si>
  <si>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</si>
  <si>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</si>
  <si>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</si>
  <si>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</si>
  <si>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</si>
  <si>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</si>
  <si>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</si>
  <si>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</si>
  <si>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</si>
  <si>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</si>
  <si>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</si>
  <si>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</si>
  <si>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</si>
  <si>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</si>
  <si>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</si>
  <si>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</si>
  <si>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</si>
  <si>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</si>
  <si>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</si>
  <si>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</si>
  <si>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</si>
  <si>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</si>
  <si>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</si>
  <si>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</si>
  <si>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</si>
  <si>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</si>
  <si>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</si>
  <si>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</si>
  <si>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</si>
  <si>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</si>
  <si>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</si>
  <si>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</si>
  <si>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</si>
  <si>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</si>
  <si>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</si>
  <si>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</si>
  <si>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</si>
  <si>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</si>
  <si>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</si>
  <si>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</si>
  <si>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</si>
  <si>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</si>
  <si>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</si>
  <si>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</si>
  <si>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</si>
  <si>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</si>
  <si>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</si>
  <si>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</si>
  <si>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</si>
  <si>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</si>
  <si>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</si>
  <si>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</si>
  <si>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</si>
  <si>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</si>
  <si>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</si>
  <si>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</si>
  <si>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</si>
  <si>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</si>
  <si>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</si>
  <si>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</si>
  <si>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</si>
  <si>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</si>
  <si>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</si>
  <si>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</si>
  <si>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</si>
  <si>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</si>
  <si>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</si>
  <si>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</si>
  <si>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</si>
  <si>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</si>
  <si>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</si>
  <si>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</si>
  <si>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</si>
  <si>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</si>
  <si>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</si>
  <si>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</si>
  <si>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</si>
  <si>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</si>
  <si>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</si>
  <si>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</si>
  <si>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</si>
  <si>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</si>
  <si>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</si>
  <si>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</si>
  <si>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</si>
  <si>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</si>
  <si>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</si>
  <si>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</si>
  <si>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</si>
  <si>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</si>
  <si>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</si>
  <si>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</si>
  <si>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</si>
  <si>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</si>
  <si>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</si>
  <si>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</si>
  <si>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</si>
  <si>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</si>
  <si>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</si>
  <si>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</si>
  <si>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</si>
  <si>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</si>
  <si>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</si>
  <si>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</si>
  <si>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</si>
  <si>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</si>
  <si>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</si>
  <si>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</si>
  <si>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</si>
  <si>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</si>
  <si>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</si>
  <si>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</si>
  <si>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</si>
  <si>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</si>
  <si>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</si>
  <si>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</si>
  <si>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</si>
  <si>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</si>
  <si>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</si>
  <si>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</si>
  <si>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</si>
  <si>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</si>
  <si>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</si>
  <si>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</si>
  <si>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</si>
  <si>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</si>
  <si>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</si>
  <si>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</si>
  <si>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</si>
  <si>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</si>
  <si>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</si>
  <si>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</si>
  <si>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</si>
  <si>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</si>
  <si>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</si>
  <si>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</si>
  <si>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</si>
  <si>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</si>
  <si>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</si>
  <si>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</si>
  <si>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</si>
  <si>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</si>
  <si>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</si>
  <si>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</si>
  <si>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</si>
  <si>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</si>
  <si>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</si>
  <si>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</si>
  <si>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</si>
  <si>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</si>
  <si>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</si>
  <si>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</si>
  <si>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</si>
  <si>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</si>
  <si>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</si>
  <si>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</si>
  <si>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</si>
  <si>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</si>
  <si>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</si>
  <si>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</si>
  <si>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</si>
  <si>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</si>
  <si>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</si>
  <si>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</si>
  <si>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</si>
  <si>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</si>
  <si>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</si>
  <si>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</si>
  <si>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</si>
  <si>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</si>
  <si>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</si>
  <si>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</si>
  <si>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</si>
  <si>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</si>
  <si>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</si>
  <si>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</si>
  <si>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</si>
  <si>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</si>
  <si>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</si>
  <si>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</si>
  <si>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</si>
  <si>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</si>
  <si>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</si>
  <si>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</si>
  <si>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</si>
  <si>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</si>
  <si>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</si>
  <si>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</si>
  <si>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</si>
  <si>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</si>
  <si>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</si>
  <si>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</si>
  <si>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</si>
  <si>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</si>
  <si>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</si>
  <si>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</si>
  <si>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</si>
  <si>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</si>
  <si>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</si>
  <si>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</si>
  <si>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</si>
  <si>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</si>
  <si>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</si>
  <si>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</si>
  <si>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</si>
  <si>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</si>
  <si>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</si>
  <si>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</si>
  <si>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</si>
  <si>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</si>
  <si>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</si>
  <si>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</si>
  <si>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</si>
  <si>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</si>
  <si>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</si>
  <si>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</si>
  <si>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</si>
  <si>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</si>
  <si>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</si>
  <si>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</si>
  <si>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</si>
  <si>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</si>
  <si>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</si>
  <si>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</si>
  <si>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</si>
  <si>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</si>
  <si>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</si>
  <si>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</si>
  <si>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</si>
  <si>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</si>
  <si>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</si>
  <si>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</si>
  <si>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</si>
  <si>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</si>
  <si>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</si>
  <si>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</si>
  <si>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</si>
  <si>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</si>
  <si>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</si>
  <si>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</si>
  <si>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</si>
  <si>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</si>
  <si>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</si>
  <si>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</si>
  <si>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</si>
  <si>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</si>
  <si>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</si>
  <si>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</si>
  <si>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</si>
  <si>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</si>
  <si>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</si>
  <si>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</si>
  <si>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</si>
  <si>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</si>
  <si>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</si>
  <si>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</si>
  <si>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</si>
  <si>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</si>
  <si>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</si>
  <si>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</si>
  <si>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</si>
  <si>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</si>
  <si>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</si>
  <si>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</si>
  <si>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</si>
  <si>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</si>
  <si>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</si>
  <si>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</si>
  <si>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</si>
  <si>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</si>
  <si>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</si>
  <si>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</si>
  <si>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</si>
  <si>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</si>
  <si>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</si>
  <si>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</si>
  <si>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</si>
  <si>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</si>
  <si>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</si>
  <si>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</si>
  <si>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</si>
  <si>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</si>
  <si>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</si>
  <si>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</si>
  <si>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</si>
  <si>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</si>
  <si>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</si>
  <si>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</si>
  <si>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</si>
  <si>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</si>
  <si>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</si>
  <si>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</si>
  <si>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</si>
  <si>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</si>
  <si>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</si>
  <si>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</si>
  <si>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</si>
  <si>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</si>
  <si>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</si>
  <si>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</si>
  <si>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</si>
  <si>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</si>
  <si>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</si>
  <si>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</si>
  <si>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</si>
  <si>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</si>
  <si>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</si>
  <si>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</si>
  <si>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</si>
  <si>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</si>
  <si>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</si>
  <si>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</si>
  <si>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</si>
  <si>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</si>
  <si>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</si>
  <si>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</si>
  <si>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</si>
  <si>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</si>
  <si>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</si>
  <si>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</si>
  <si>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</si>
  <si>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</si>
  <si>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</si>
  <si>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</si>
  <si>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</si>
  <si>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</si>
  <si>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</si>
  <si>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</si>
  <si>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</si>
  <si>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</si>
  <si>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</si>
  <si>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</si>
  <si>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</si>
  <si>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</si>
  <si>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</si>
  <si>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</si>
  <si>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</si>
  <si>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</si>
  <si>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</si>
  <si>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</si>
  <si>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</si>
  <si>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</si>
  <si>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</si>
  <si>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</si>
  <si>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</si>
  <si>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</si>
  <si>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</si>
  <si>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</si>
  <si>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</si>
  <si>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</si>
  <si>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</si>
  <si>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</si>
  <si>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</si>
  <si>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</si>
  <si>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</si>
  <si>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</si>
  <si>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</si>
  <si>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</si>
  <si>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</si>
  <si>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</si>
  <si>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</si>
  <si>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</si>
  <si>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</si>
  <si>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</si>
  <si>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</si>
  <si>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</si>
  <si>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</si>
  <si>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</si>
  <si>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</si>
  <si>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</si>
  <si>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</si>
  <si>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</si>
  <si>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</si>
  <si>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</si>
  <si>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</si>
  <si>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</si>
  <si>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</si>
  <si>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</si>
  <si>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</si>
  <si>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</si>
  <si>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</si>
  <si>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</si>
  <si>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</si>
  <si>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</si>
  <si>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</si>
  <si>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</si>
  <si>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</si>
  <si>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</si>
  <si>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</si>
  <si>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</si>
  <si>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</si>
  <si>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</si>
  <si>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</si>
  <si>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</si>
  <si>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</si>
  <si>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</si>
  <si>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</si>
  <si>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</si>
  <si>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</si>
  <si>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</si>
  <si>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</si>
  <si>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</si>
  <si>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</si>
  <si>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</si>
  <si>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</si>
  <si>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</si>
  <si>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</si>
  <si>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</si>
  <si>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</si>
  <si>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</si>
  <si>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</si>
  <si>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</si>
  <si>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</si>
  <si>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</si>
  <si>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</si>
  <si>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</si>
  <si>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</si>
  <si>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</si>
  <si>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</si>
  <si>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</si>
  <si>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</si>
  <si>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</si>
  <si>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</si>
  <si>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</si>
  <si>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</si>
  <si>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</si>
  <si>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</si>
  <si>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</si>
  <si>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</si>
  <si>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</si>
  <si>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</si>
  <si>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</si>
  <si>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</si>
  <si>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</si>
  <si>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</si>
  <si>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</si>
  <si>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</si>
  <si>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</si>
  <si>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</si>
  <si>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</si>
  <si>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</si>
  <si>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</si>
  <si>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</si>
  <si>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</si>
  <si>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</si>
  <si>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</si>
  <si>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</si>
  <si>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</si>
  <si>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</si>
  <si>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</si>
  <si>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</si>
  <si>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</si>
  <si>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</si>
  <si>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</si>
  <si>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</si>
  <si>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</si>
  <si>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</si>
  <si>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</si>
  <si>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</si>
  <si>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</si>
  <si>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</si>
  <si>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</si>
  <si>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</si>
  <si>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</si>
  <si>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</si>
  <si>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</si>
  <si>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</si>
  <si>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</si>
  <si>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</si>
  <si>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</si>
  <si>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</si>
  <si>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</si>
  <si>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</si>
  <si>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</si>
  <si>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</si>
  <si>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</si>
  <si>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</si>
  <si>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</si>
  <si>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</si>
  <si>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</si>
  <si>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</si>
  <si>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</si>
  <si>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</si>
  <si>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</si>
  <si>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</si>
  <si>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</si>
  <si>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</si>
  <si>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</si>
  <si>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</si>
  <si>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</si>
  <si>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</si>
  <si>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</si>
  <si>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</si>
  <si>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</si>
  <si>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</si>
  <si>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</si>
  <si>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</si>
  <si>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</si>
  <si>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</si>
  <si>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</si>
  <si>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</si>
  <si>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</si>
  <si>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</si>
  <si>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</si>
  <si>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</si>
  <si>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</si>
  <si>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</si>
  <si>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</si>
  <si>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</si>
  <si>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</si>
  <si>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</si>
  <si>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</si>
  <si>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</si>
  <si>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</si>
  <si>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</si>
  <si>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</si>
  <si>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</si>
  <si>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</si>
  <si>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</si>
  <si>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</si>
  <si>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</si>
  <si>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</si>
  <si>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</si>
  <si>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</si>
  <si>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</si>
  <si>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</si>
  <si>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</si>
  <si>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</si>
  <si>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</si>
  <si>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</si>
  <si>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</si>
  <si>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</si>
  <si>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</si>
  <si>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</si>
  <si>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</si>
  <si>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</si>
  <si>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</si>
  <si>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</si>
  <si>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</si>
  <si>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</si>
  <si>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</si>
  <si>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</si>
  <si>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</si>
  <si>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</si>
  <si>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</si>
  <si>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</si>
  <si>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</si>
  <si>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</si>
  <si>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</si>
  <si>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</si>
  <si>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</si>
  <si>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</si>
  <si>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</si>
  <si>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</si>
  <si>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</si>
  <si>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</si>
  <si>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</si>
  <si>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</si>
  <si>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</si>
  <si>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</si>
  <si>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</si>
  <si>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</si>
  <si>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</si>
  <si>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</si>
  <si>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</si>
  <si>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</si>
  <si>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</si>
  <si>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</si>
  <si>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</si>
  <si>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</si>
  <si>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</si>
  <si>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</si>
  <si>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</si>
  <si>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</si>
  <si>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</si>
  <si>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</si>
  <si>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</si>
  <si>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</si>
  <si>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</si>
  <si>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</si>
  <si>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</si>
  <si>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</si>
  <si>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</si>
  <si>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</si>
  <si>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</si>
  <si>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</si>
  <si>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</si>
  <si>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</si>
  <si>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</si>
  <si>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</si>
  <si>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</si>
  <si>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</si>
  <si>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</si>
  <si>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</si>
  <si>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</si>
  <si>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</si>
  <si>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</si>
  <si>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</si>
  <si>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</si>
  <si>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</si>
  <si>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</si>
  <si>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</si>
  <si>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</si>
  <si>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</si>
  <si>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</si>
  <si>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</si>
  <si>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</si>
  <si>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</si>
  <si>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</si>
  <si>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</si>
  <si>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</si>
  <si>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</si>
  <si>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</si>
  <si>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</si>
  <si>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</si>
  <si>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</si>
  <si>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</si>
  <si>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</si>
  <si>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</si>
  <si>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</si>
  <si>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</si>
  <si>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</si>
  <si>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</si>
  <si>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</si>
  <si>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</si>
  <si>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</si>
  <si>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</si>
  <si>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</si>
  <si>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</si>
  <si>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</si>
  <si>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</si>
  <si>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</si>
  <si>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</si>
  <si>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</si>
  <si>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</si>
  <si>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</si>
  <si>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</si>
  <si>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</si>
  <si>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</si>
  <si>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</si>
  <si>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</si>
  <si>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</si>
  <si>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</si>
  <si>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</si>
  <si>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</si>
  <si>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</si>
  <si>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</si>
  <si>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</si>
  <si>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</si>
  <si>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</si>
  <si>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</si>
  <si>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</si>
  <si>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</si>
  <si>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</si>
  <si>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</si>
  <si>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</si>
  <si>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</si>
  <si>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</si>
  <si>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</si>
  <si>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</si>
  <si>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</si>
  <si>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</si>
  <si>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</si>
  <si>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</si>
  <si>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</si>
  <si>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</si>
  <si>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</si>
  <si>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</si>
  <si>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</si>
  <si>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</si>
  <si>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</si>
  <si>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</si>
  <si>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</si>
  <si>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</si>
  <si>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</si>
  <si>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</si>
  <si>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</si>
  <si>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</si>
  <si>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</si>
  <si>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</si>
  <si>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</si>
  <si>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</si>
  <si>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</si>
  <si>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</si>
  <si>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</si>
  <si>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</si>
  <si>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</si>
  <si>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</si>
  <si>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</si>
  <si>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</si>
  <si>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</si>
  <si>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</si>
  <si>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</si>
  <si>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</si>
  <si>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</si>
  <si>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</si>
  <si>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</si>
  <si>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</si>
  <si>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</si>
  <si>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</si>
  <si>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</si>
  <si>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</si>
  <si>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</si>
  <si>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</si>
  <si>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</si>
  <si>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</si>
  <si>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</si>
  <si>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</si>
  <si>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</si>
  <si>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</si>
  <si>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</si>
  <si>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</si>
  <si>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</si>
  <si>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</si>
  <si>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</si>
  <si>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</si>
  <si>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</si>
  <si>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</si>
  <si>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</si>
  <si>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</si>
  <si>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</si>
  <si>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</si>
  <si>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</si>
  <si>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</si>
  <si>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</si>
  <si>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</si>
  <si>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</si>
  <si>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</si>
  <si>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</si>
  <si>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</si>
  <si>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</si>
  <si>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</si>
  <si>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</si>
  <si>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</si>
  <si>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</si>
  <si>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</si>
  <si>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</si>
  <si>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</si>
  <si>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</si>
  <si>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</si>
  <si>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</si>
  <si>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</si>
  <si>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</si>
  <si>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</si>
  <si>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</si>
  <si>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</si>
  <si>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</si>
  <si>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</si>
  <si>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</si>
  <si>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</si>
  <si>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</si>
  <si>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</si>
  <si>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</si>
  <si>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</si>
  <si>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</si>
  <si>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</si>
  <si>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</si>
  <si>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</si>
  <si>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</si>
  <si>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</si>
  <si>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</si>
  <si>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</si>
  <si>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</si>
  <si>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</si>
  <si>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</si>
  <si>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</si>
  <si>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</si>
  <si>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</si>
  <si>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</si>
  <si>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</si>
  <si>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</si>
  <si>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</si>
  <si>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</si>
  <si>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</si>
  <si>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</si>
  <si>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</si>
  <si>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</si>
  <si>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</si>
  <si>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</si>
  <si>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</si>
  <si>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</si>
  <si>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</si>
  <si>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</si>
  <si>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</si>
  <si>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</si>
  <si>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</si>
  <si>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</si>
  <si>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</si>
  <si>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</si>
  <si>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</si>
  <si>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</si>
  <si>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</si>
  <si>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</si>
  <si>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</si>
  <si>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</si>
  <si>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</si>
  <si>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</si>
  <si>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</si>
  <si>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</si>
  <si>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</si>
  <si>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</si>
  <si>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</si>
  <si>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</si>
  <si>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</si>
  <si>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</si>
  <si>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</si>
  <si>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</si>
  <si>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</si>
  <si>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</si>
  <si>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</si>
  <si>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</si>
  <si>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</si>
  <si>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</si>
  <si>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</si>
  <si>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</si>
  <si>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</si>
  <si>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</si>
  <si>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</si>
  <si>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</si>
  <si>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</si>
  <si>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</si>
  <si>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</si>
  <si>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</si>
  <si>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</si>
  <si>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</si>
  <si>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</si>
  <si>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</si>
  <si>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</si>
  <si>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</si>
  <si>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</si>
  <si>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</si>
  <si>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</si>
  <si>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</si>
  <si>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</si>
  <si>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</si>
  <si>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</si>
  <si>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</si>
  <si>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</si>
  <si>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</si>
  <si>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</si>
  <si>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</si>
  <si>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</si>
  <si>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</si>
  <si>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</si>
  <si>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</si>
  <si>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</si>
  <si>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</si>
  <si>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</si>
  <si>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</si>
  <si>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</si>
  <si>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</si>
  <si>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</si>
  <si>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</si>
  <si>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</si>
  <si>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</si>
  <si>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</si>
  <si>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</si>
  <si>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</si>
  <si>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</si>
  <si>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</si>
  <si>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</si>
  <si>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</si>
  <si>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</si>
  <si>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</si>
  <si>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</si>
  <si>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</si>
  <si>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</si>
  <si>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</si>
  <si>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</si>
  <si>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</si>
  <si>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</si>
  <si>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</si>
  <si>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</si>
  <si>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</si>
  <si>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</si>
  <si>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</si>
  <si>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</si>
  <si>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</si>
  <si>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</si>
  <si>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</si>
  <si>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</si>
  <si>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</si>
  <si>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</si>
  <si>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</si>
  <si>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</si>
  <si>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</si>
  <si>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</si>
  <si>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</si>
  <si>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</si>
  <si>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</si>
  <si>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</si>
  <si>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</si>
  <si>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</si>
  <si>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</si>
  <si>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</si>
  <si>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</si>
  <si>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</si>
  <si>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</si>
  <si>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</si>
  <si>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</si>
  <si>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</si>
  <si>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</si>
  <si>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</si>
  <si>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</si>
  <si>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</si>
  <si>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</si>
  <si>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</si>
  <si>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</si>
  <si>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</si>
  <si>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</si>
  <si>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</si>
  <si>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</si>
  <si>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</si>
  <si>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</si>
  <si>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</si>
  <si>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</si>
  <si>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</si>
  <si>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</si>
  <si>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</si>
  <si>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</si>
  <si>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</si>
  <si>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</si>
  <si>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</si>
  <si>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</si>
  <si>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</si>
  <si>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</si>
  <si>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</si>
  <si>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</si>
  <si>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</si>
  <si>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</si>
  <si>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</si>
  <si>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</si>
  <si>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</si>
  <si>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</si>
  <si>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</si>
  <si>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</si>
  <si>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</si>
  <si>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</si>
  <si>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</si>
  <si>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</si>
  <si>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</si>
  <si>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</si>
  <si>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</si>
  <si>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</si>
  <si>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</si>
  <si>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</si>
  <si>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</si>
  <si>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</si>
  <si>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</si>
  <si>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</si>
  <si>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</si>
  <si>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</si>
  <si>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</si>
  <si>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</si>
  <si>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</si>
  <si>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</si>
  <si>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</si>
  <si>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</si>
  <si>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</si>
  <si>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</si>
  <si>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</si>
  <si>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</si>
  <si>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</si>
  <si>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</si>
  <si>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</si>
  <si>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</si>
  <si>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</si>
  <si>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</si>
  <si>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</si>
  <si>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</si>
  <si>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</si>
  <si>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</si>
  <si>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</si>
  <si>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</si>
  <si>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</si>
  <si>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</si>
  <si>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</si>
  <si>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</si>
  <si>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</si>
  <si>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</si>
  <si>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</si>
  <si>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</si>
  <si>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</si>
  <si>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</si>
  <si>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</si>
  <si>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</si>
  <si>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</si>
  <si>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</si>
  <si>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</si>
  <si>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</si>
  <si>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</si>
  <si>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</si>
  <si>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</si>
  <si>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</si>
  <si>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</si>
  <si>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</si>
  <si>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</si>
  <si>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</si>
  <si>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</si>
  <si>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</si>
  <si>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</si>
  <si>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</si>
  <si>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</si>
  <si>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</si>
  <si>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</si>
  <si>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</si>
  <si>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</si>
  <si>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</si>
  <si>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</si>
  <si>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</si>
  <si>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</si>
  <si>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</si>
  <si>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</si>
  <si>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</si>
  <si>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</si>
  <si>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</si>
  <si>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</si>
  <si>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</si>
  <si>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</si>
  <si>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</si>
  <si>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</si>
  <si>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</si>
  <si>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</si>
  <si>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</si>
  <si>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</si>
  <si>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</si>
  <si>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</si>
  <si>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</si>
  <si>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</si>
  <si>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</si>
  <si>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</si>
  <si>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</si>
  <si>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</si>
  <si>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</si>
  <si>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</si>
  <si>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</si>
  <si>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</si>
  <si>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</si>
  <si>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</si>
  <si>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</si>
  <si>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</si>
  <si>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</si>
  <si>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</si>
  <si>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</si>
  <si>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</si>
  <si>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</si>
  <si>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</si>
  <si>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</si>
  <si>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</si>
  <si>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</si>
  <si>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</si>
  <si>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</si>
  <si>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</si>
  <si>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</si>
  <si>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</si>
  <si>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</si>
  <si>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</si>
  <si>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</si>
  <si>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</si>
  <si>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</si>
  <si>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</si>
  <si>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</si>
  <si>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</si>
  <si>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</si>
  <si>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</si>
  <si>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</si>
  <si>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</si>
  <si>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</si>
  <si>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</si>
  <si>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</si>
  <si>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</si>
  <si>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</si>
  <si>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</si>
  <si>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</si>
  <si>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</si>
  <si>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</si>
  <si>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</si>
  <si>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</si>
  <si>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</si>
  <si>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</si>
  <si>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</si>
  <si>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</si>
  <si>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</si>
  <si>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</si>
  <si>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</si>
  <si>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</si>
  <si>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</si>
  <si>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</si>
  <si>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</si>
  <si>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</si>
  <si>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</si>
  <si>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</si>
  <si>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</si>
  <si>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</si>
  <si>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</si>
  <si>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</si>
  <si>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</si>
  <si>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</si>
  <si>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</si>
  <si>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</si>
  <si>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</si>
  <si>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</si>
  <si>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</si>
  <si>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</si>
  <si>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</si>
  <si>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</si>
  <si>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</si>
  <si>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</si>
  <si>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</si>
  <si>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</si>
  <si>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</si>
  <si>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</si>
  <si>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</si>
  <si>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</si>
  <si>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</si>
  <si>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</si>
  <si>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</si>
  <si>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</si>
  <si>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</si>
  <si>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</si>
  <si>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</si>
  <si>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</si>
  <si>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</si>
  <si>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</si>
  <si>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</si>
  <si>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</si>
  <si>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</si>
  <si>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</si>
  <si>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</si>
  <si>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</si>
  <si>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</si>
  <si>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</si>
  <si>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</si>
  <si>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</si>
  <si>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</si>
  <si>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</si>
  <si>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</si>
  <si>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</si>
  <si>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</si>
  <si>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</si>
  <si>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</si>
  <si>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</si>
  <si>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</si>
  <si>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</si>
  <si>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</si>
  <si>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</si>
  <si>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</si>
  <si>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</si>
  <si>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</si>
  <si>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</si>
  <si>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</si>
  <si>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</si>
  <si>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</si>
  <si>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</si>
  <si>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</si>
  <si>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</si>
  <si>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</si>
  <si>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</si>
  <si>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</si>
  <si>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</si>
  <si>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</si>
  <si>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</si>
  <si>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</si>
  <si>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</si>
  <si>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</si>
  <si>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</si>
  <si>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</si>
  <si>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</si>
  <si>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</si>
  <si>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</si>
  <si>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</si>
  <si>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</si>
  <si>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</si>
  <si>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</si>
  <si>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</si>
  <si>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</si>
  <si>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</si>
  <si>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</si>
  <si>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</si>
  <si>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</si>
  <si>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</si>
  <si>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</si>
  <si>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</si>
  <si>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</si>
  <si>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</si>
  <si>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</si>
  <si>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</si>
  <si>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</si>
  <si>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</si>
  <si>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</si>
  <si>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</si>
  <si>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</si>
  <si>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</si>
  <si>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</si>
  <si>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</si>
  <si>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</si>
  <si>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</si>
  <si>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</si>
  <si>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</si>
  <si>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</si>
  <si>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</si>
  <si>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</si>
  <si>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</si>
  <si>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</si>
  <si>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</si>
  <si>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</si>
  <si>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</si>
  <si>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</si>
  <si>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</si>
  <si>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</si>
  <si>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</si>
  <si>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</si>
  <si>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</si>
  <si>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</si>
  <si>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</si>
  <si>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</si>
  <si>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</si>
  <si>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</si>
  <si>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</si>
  <si>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</si>
  <si>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</si>
  <si>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</si>
  <si>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</si>
  <si>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</si>
  <si>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</si>
  <si>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</si>
  <si>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</si>
  <si>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</si>
  <si>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</si>
  <si>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</si>
  <si>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</si>
  <si>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</si>
  <si>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</si>
  <si>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</si>
  <si>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</si>
  <si>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</si>
  <si>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</si>
  <si>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</si>
  <si>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</si>
  <si>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</si>
  <si>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</si>
  <si>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</si>
  <si>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</si>
  <si>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</si>
  <si>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</si>
  <si>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</si>
  <si>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</si>
  <si>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</si>
  <si>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</si>
  <si>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</si>
  <si>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</si>
  <si>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</si>
  <si>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</si>
  <si>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</si>
  <si>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</si>
  <si>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</si>
  <si>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</si>
  <si>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</si>
  <si>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</si>
  <si>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</si>
  <si>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</si>
  <si>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</si>
  <si>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</si>
  <si>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</si>
  <si>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</si>
  <si>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</si>
  <si>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</si>
  <si>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</si>
  <si>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</si>
  <si>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</si>
  <si>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</si>
  <si>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</si>
  <si>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</si>
  <si>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</si>
  <si>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</si>
  <si>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</si>
  <si>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</si>
  <si>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</si>
  <si>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</si>
  <si>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</si>
  <si>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</si>
  <si>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</si>
  <si>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</si>
  <si>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</si>
  <si>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</si>
  <si>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</si>
  <si>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</si>
  <si>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</si>
  <si>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</si>
  <si>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</si>
  <si>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</si>
  <si>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</si>
  <si>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</si>
  <si>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</si>
  <si>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</si>
  <si>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</si>
  <si>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</si>
  <si>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</si>
  <si>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</si>
  <si>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</si>
  <si>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</si>
  <si>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</si>
  <si>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</si>
  <si>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</si>
  <si>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</si>
  <si>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</si>
  <si>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</si>
  <si>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</si>
  <si>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</si>
  <si>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</si>
  <si>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</si>
  <si>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</si>
  <si>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</si>
  <si>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</si>
  <si>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</si>
  <si>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</si>
  <si>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</si>
  <si>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</si>
  <si>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</si>
  <si>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</si>
  <si>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</si>
  <si>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</si>
  <si>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</si>
  <si>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</si>
  <si>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</si>
  <si>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</si>
  <si>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</si>
  <si>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</si>
  <si>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</si>
  <si>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</si>
  <si>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</si>
  <si>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</si>
  <si>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</si>
  <si>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</si>
  <si>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</si>
  <si>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</si>
  <si>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</si>
  <si>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</si>
  <si>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</si>
  <si>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</si>
  <si>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</si>
  <si>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</si>
  <si>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</si>
  <si>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</si>
  <si>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</si>
  <si>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</si>
  <si>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</si>
  <si>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</si>
  <si>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</si>
  <si>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</si>
  <si>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</si>
  <si>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</si>
  <si>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</si>
  <si>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</si>
  <si>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</si>
  <si>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</si>
  <si>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</si>
  <si>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</si>
  <si>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</si>
  <si>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</si>
  <si>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</si>
  <si>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</si>
  <si>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</si>
  <si>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</si>
  <si>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</si>
  <si>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</si>
  <si>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</si>
  <si>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</si>
  <si>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</si>
  <si>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</si>
  <si>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</si>
  <si>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</si>
  <si>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</si>
  <si>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</si>
  <si>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</si>
  <si>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</si>
  <si>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</si>
  <si>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</si>
  <si>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</si>
  <si>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</si>
  <si>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</si>
  <si>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</si>
  <si>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</si>
  <si>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</si>
  <si>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</si>
  <si>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</si>
  <si>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</si>
  <si>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</si>
  <si>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</si>
  <si>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</si>
  <si>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</si>
  <si>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</si>
  <si>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</si>
  <si>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</si>
  <si>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</si>
  <si>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</si>
  <si>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</si>
  <si>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</si>
  <si>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</si>
  <si>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</si>
  <si>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</si>
  <si>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</si>
  <si>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</si>
  <si>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</si>
  <si>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</si>
  <si>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</si>
  <si>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</si>
  <si>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</si>
  <si>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</si>
  <si>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</si>
  <si>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</si>
  <si>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</si>
  <si>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</si>
  <si>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</si>
  <si>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</si>
  <si>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</si>
  <si>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</si>
  <si>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</si>
  <si>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</si>
  <si>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</si>
  <si>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</si>
  <si>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</si>
  <si>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</si>
  <si>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</si>
  <si>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</si>
  <si>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</si>
  <si>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</si>
  <si>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</si>
  <si>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</si>
  <si>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</si>
  <si>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</si>
  <si>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</si>
  <si>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</si>
  <si>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</si>
  <si>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</si>
  <si>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</si>
  <si>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</si>
  <si>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</si>
  <si>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</si>
  <si>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</si>
  <si>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</si>
  <si>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</si>
  <si>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</si>
  <si>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</si>
  <si>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</si>
  <si>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</si>
  <si>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</si>
  <si>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</si>
  <si>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</si>
  <si>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</si>
  <si>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</si>
  <si>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</si>
  <si>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</si>
  <si>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</si>
  <si>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</si>
  <si>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</si>
  <si>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</si>
  <si>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</si>
  <si>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</si>
  <si>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</si>
  <si>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</si>
  <si>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</si>
  <si>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</si>
  <si>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</si>
  <si>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</si>
  <si>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</si>
  <si>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</si>
  <si>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</si>
  <si>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</si>
  <si>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</si>
  <si>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</si>
  <si>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</si>
  <si>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</si>
  <si>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</si>
  <si>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</si>
  <si>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</si>
  <si>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</si>
  <si>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</si>
  <si>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</si>
  <si>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</si>
  <si>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</si>
  <si>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</si>
  <si>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</si>
  <si>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</si>
  <si>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</si>
  <si>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</si>
  <si>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</si>
  <si>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</si>
  <si>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</si>
  <si>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</si>
  <si>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</si>
  <si>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</si>
  <si>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</si>
  <si>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</si>
  <si>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</si>
  <si>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</si>
  <si>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</si>
  <si>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</si>
  <si>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</si>
  <si>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</si>
  <si>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</si>
  <si>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</si>
  <si>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</si>
  <si>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</si>
  <si>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</si>
  <si>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</si>
  <si>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</si>
  <si>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</si>
  <si>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</si>
  <si>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</si>
  <si>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</si>
  <si>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</si>
  <si>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</si>
  <si>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</si>
  <si>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</si>
  <si>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</si>
  <si>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</si>
  <si>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</si>
  <si>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</si>
  <si>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</si>
  <si>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</si>
  <si>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</si>
  <si>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</si>
  <si>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</si>
  <si>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</si>
  <si>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</si>
  <si>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</si>
  <si>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</si>
  <si>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</si>
  <si>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</si>
  <si>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</si>
  <si>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</si>
  <si>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</si>
  <si>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</si>
  <si>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</si>
  <si>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</si>
  <si>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</si>
  <si>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</si>
  <si>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</si>
  <si>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</si>
  <si>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</si>
  <si>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</si>
  <si>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</si>
  <si>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</si>
  <si>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</si>
  <si>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</si>
  <si>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</si>
  <si>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</si>
  <si>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</si>
  <si>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</si>
  <si>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</si>
  <si>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</si>
  <si>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</si>
  <si>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</si>
  <si>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</si>
  <si>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</si>
  <si>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</si>
  <si>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</si>
  <si>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</si>
  <si>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</si>
  <si>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</si>
  <si>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</si>
  <si>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</si>
  <si>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</si>
  <si>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</si>
  <si>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</si>
  <si>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</si>
  <si>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</si>
  <si>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</si>
  <si>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</si>
  <si>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</si>
  <si>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</si>
  <si>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</si>
  <si>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</si>
  <si>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</si>
  <si>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</si>
  <si>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</si>
  <si>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</si>
  <si>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</si>
  <si>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</si>
  <si>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</si>
  <si>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</si>
  <si>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</si>
  <si>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</si>
  <si>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</si>
  <si>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</si>
  <si>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</si>
  <si>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</si>
  <si>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</si>
  <si>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</si>
  <si>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</si>
  <si>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</si>
  <si>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</si>
  <si>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</si>
  <si>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</si>
  <si>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</si>
  <si>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</si>
  <si>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</si>
  <si>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</si>
  <si>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</si>
  <si>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</si>
  <si>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</si>
  <si>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</si>
  <si>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</si>
  <si>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</si>
  <si>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</si>
  <si>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</si>
  <si>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</si>
  <si>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</si>
  <si>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</si>
  <si>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</si>
  <si>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</si>
  <si>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</si>
  <si>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</si>
  <si>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</si>
  <si>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</si>
  <si>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</si>
  <si>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</si>
  <si>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</si>
  <si>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</si>
  <si>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</si>
  <si>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</si>
  <si>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</si>
  <si>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</si>
  <si>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</si>
  <si>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</si>
  <si>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</si>
  <si>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</si>
  <si>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</si>
  <si>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</si>
  <si>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</si>
  <si>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</si>
  <si>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</si>
  <si>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</si>
  <si>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</si>
  <si>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</si>
  <si>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</si>
  <si>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</si>
  <si>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</si>
  <si>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</si>
  <si>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</si>
  <si>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</si>
  <si>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</si>
  <si>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</si>
  <si>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</si>
  <si>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</si>
  <si>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</si>
  <si>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</si>
  <si>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</si>
  <si>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</si>
  <si>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</si>
  <si>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</si>
  <si>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</si>
  <si>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</si>
  <si>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</si>
  <si>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</si>
  <si>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</si>
  <si>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</si>
  <si>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</si>
  <si>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</si>
  <si>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</si>
  <si>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</si>
  <si>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</si>
  <si>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</si>
  <si>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</si>
  <si>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</si>
  <si>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</si>
  <si>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</si>
  <si>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</si>
  <si>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</si>
  <si>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</si>
  <si>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</si>
  <si>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</si>
  <si>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</si>
  <si>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</si>
  <si>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</si>
  <si>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</si>
  <si>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</si>
  <si>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</si>
  <si>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</si>
  <si>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</si>
  <si>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</si>
  <si>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</si>
  <si>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</si>
  <si>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</si>
  <si>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</si>
  <si>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</si>
  <si>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</si>
  <si>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</si>
  <si>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</si>
  <si>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</si>
  <si>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</si>
  <si>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</si>
  <si>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</si>
  <si>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</si>
  <si>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</si>
  <si>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</si>
  <si>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</si>
  <si>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</si>
  <si>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</si>
  <si>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</si>
  <si>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</si>
  <si>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</si>
  <si>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</si>
  <si>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</si>
  <si>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</si>
  <si>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</si>
  <si>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</si>
  <si>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</si>
  <si>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</si>
  <si>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</si>
  <si>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</si>
  <si>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</si>
  <si>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</si>
  <si>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</si>
  <si>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</si>
  <si>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</si>
  <si>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</si>
  <si>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</si>
  <si>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</si>
  <si>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</si>
  <si>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</si>
  <si>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</si>
  <si>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</si>
  <si>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</si>
  <si>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</si>
  <si>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</si>
  <si>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</si>
  <si>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</si>
  <si>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</si>
  <si>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</si>
  <si>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</si>
  <si>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</si>
  <si>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</si>
  <si>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</si>
  <si>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</si>
  <si>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</si>
  <si>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</si>
  <si>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</si>
  <si>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</si>
  <si>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</si>
  <si>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</si>
  <si>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</si>
  <si>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</si>
  <si>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</si>
  <si>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</si>
  <si>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</si>
  <si>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</si>
  <si>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</si>
  <si>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</si>
  <si>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</si>
  <si>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</si>
  <si>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</si>
  <si>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</si>
  <si>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</si>
  <si>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</si>
  <si>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</si>
  <si>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</si>
  <si>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</si>
  <si>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</si>
  <si>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</si>
  <si>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</si>
  <si>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</si>
  <si>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</si>
  <si>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</si>
  <si>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</si>
  <si>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</si>
  <si>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</si>
  <si>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</si>
  <si>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</si>
  <si>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</si>
  <si>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</si>
  <si>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</si>
  <si>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</si>
  <si>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</si>
  <si>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</si>
  <si>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</si>
  <si>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</si>
  <si>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</si>
  <si>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</si>
  <si>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</si>
  <si>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</si>
  <si>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</si>
  <si>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</si>
  <si>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</si>
  <si>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</si>
  <si>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</si>
  <si>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</si>
  <si>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</si>
  <si>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</si>
  <si>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</si>
  <si>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</si>
  <si>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</si>
  <si>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</si>
  <si>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</si>
  <si>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</si>
  <si>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</si>
  <si>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</si>
  <si>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</si>
  <si>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</si>
  <si>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</si>
  <si>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</si>
  <si>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</si>
  <si>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</si>
  <si>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</si>
  <si>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</si>
  <si>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</si>
  <si>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</si>
  <si>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</si>
  <si>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</si>
  <si>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</si>
  <si>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</si>
  <si>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</si>
  <si>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</si>
  <si>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</si>
  <si>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</si>
  <si>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</si>
  <si>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</si>
  <si>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</si>
  <si>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</si>
  <si>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</si>
  <si>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</si>
  <si>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</si>
  <si>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</si>
  <si>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</si>
  <si>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</si>
  <si>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</si>
  <si>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</si>
  <si>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</si>
  <si>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</si>
  <si>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</si>
  <si>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</si>
  <si>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</si>
  <si>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</si>
  <si>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</si>
  <si>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</si>
  <si>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</si>
  <si>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</si>
  <si>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</si>
  <si>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</si>
  <si>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</si>
  <si>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</si>
  <si>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</si>
  <si>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</si>
  <si>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</si>
  <si>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</si>
  <si>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</si>
  <si>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</si>
  <si>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</si>
  <si>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</si>
  <si>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</si>
  <si>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</si>
  <si>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</si>
  <si>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</si>
  <si>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</si>
  <si>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</si>
  <si>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</si>
  <si>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</si>
  <si>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</si>
  <si>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</si>
  <si>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</si>
  <si>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</si>
  <si>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</si>
  <si>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</si>
  <si>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</si>
  <si>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</si>
  <si>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</si>
  <si>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</si>
  <si>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</si>
  <si>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</si>
  <si>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</si>
  <si>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</si>
  <si>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</si>
  <si>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</si>
  <si>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</si>
  <si>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</si>
  <si>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</si>
  <si>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</si>
  <si>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</si>
  <si>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</si>
  <si>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</si>
  <si>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</si>
  <si>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</si>
  <si>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</si>
  <si>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</si>
  <si>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</si>
  <si>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</si>
  <si>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</si>
  <si>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</si>
  <si>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</si>
  <si>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</si>
  <si>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</si>
  <si>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</si>
  <si>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</si>
  <si>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</si>
  <si>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</si>
  <si>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</si>
  <si>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</si>
  <si>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</si>
  <si>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</si>
  <si>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</si>
  <si>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</si>
  <si>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</si>
  <si>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</si>
  <si>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</si>
  <si>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</si>
  <si>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</si>
  <si>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</si>
  <si>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</si>
  <si>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</si>
  <si>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</si>
  <si>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</si>
  <si>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</si>
  <si>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</si>
  <si>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</si>
  <si>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</si>
  <si>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</si>
  <si>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</si>
  <si>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</si>
  <si>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</si>
  <si>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</si>
  <si>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</si>
  <si>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</si>
  <si>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</si>
  <si>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</si>
  <si>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</si>
  <si>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</si>
  <si>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</si>
  <si>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</si>
  <si>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</si>
  <si>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</si>
  <si>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</si>
  <si>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</si>
  <si>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</si>
  <si>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</si>
  <si>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</si>
  <si>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</si>
  <si>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</si>
  <si>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</si>
  <si>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</si>
  <si>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</si>
  <si>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</si>
  <si>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</si>
  <si>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</si>
  <si>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</si>
  <si>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</si>
  <si>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</si>
  <si>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</si>
  <si>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</si>
  <si>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</si>
  <si>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</si>
  <si>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</si>
  <si>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</si>
  <si>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</si>
  <si>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</si>
  <si>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</si>
  <si>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</si>
  <si>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</si>
  <si>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</si>
  <si>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</si>
  <si>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</si>
  <si>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</si>
  <si>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</si>
  <si>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</si>
  <si>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</si>
  <si>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</si>
  <si>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</si>
  <si>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</si>
  <si>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</si>
  <si>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</si>
  <si>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</si>
  <si>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</si>
  <si>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</si>
  <si>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</si>
  <si>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</si>
  <si>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</si>
  <si>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</si>
  <si>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</si>
  <si>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</si>
  <si>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</si>
  <si>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</si>
  <si>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</si>
  <si>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</si>
  <si>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</si>
  <si>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</si>
  <si>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</si>
  <si>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</si>
  <si>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</si>
  <si>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</si>
  <si>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</si>
  <si>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</si>
  <si>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</si>
  <si>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</si>
  <si>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</si>
  <si>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</si>
  <si>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</si>
  <si>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</si>
  <si>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</si>
  <si>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</si>
  <si>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</si>
  <si>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</si>
  <si>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</si>
  <si>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</si>
  <si>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</si>
  <si>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</si>
  <si>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</si>
  <si>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</si>
  <si>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</si>
  <si>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</si>
  <si>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</si>
  <si>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</si>
  <si>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</si>
  <si>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</si>
  <si>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</si>
  <si>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</si>
  <si>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</si>
  <si>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</si>
  <si>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</si>
  <si>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</si>
  <si>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</si>
  <si>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</si>
  <si>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</si>
  <si>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</si>
  <si>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</si>
  <si>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</si>
  <si>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</si>
  <si>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</si>
  <si>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</si>
  <si>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</si>
  <si>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</si>
  <si>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</si>
  <si>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</si>
  <si>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</si>
  <si>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</si>
  <si>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</si>
  <si>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</si>
  <si>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</si>
  <si>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</si>
  <si>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</si>
  <si>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</si>
  <si>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</si>
  <si>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</si>
  <si>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</si>
  <si>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</si>
  <si>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</si>
  <si>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</si>
  <si>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</si>
  <si>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</si>
  <si>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</si>
  <si>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</si>
  <si>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</si>
  <si>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</si>
  <si>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</si>
  <si>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</si>
  <si>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</si>
  <si>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</si>
  <si>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</si>
  <si>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</si>
  <si>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</si>
  <si>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</si>
  <si>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</si>
  <si>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</si>
  <si>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</si>
  <si>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</si>
  <si>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</si>
  <si>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</si>
  <si>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</si>
  <si>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</si>
  <si>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</si>
  <si>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</si>
  <si>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</si>
  <si>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</si>
  <si>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</si>
  <si>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</si>
  <si>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</si>
  <si>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</si>
  <si>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</si>
  <si>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</si>
  <si>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</si>
  <si>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</si>
  <si>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</si>
  <si>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</si>
  <si>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</si>
  <si>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</si>
  <si>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</si>
  <si>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</si>
  <si>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</si>
  <si>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</si>
  <si>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</si>
  <si>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</si>
  <si>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</si>
  <si>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</si>
  <si>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</si>
  <si>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</si>
  <si>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</si>
  <si>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</si>
  <si>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</si>
  <si>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</si>
  <si>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</si>
  <si>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</si>
  <si>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</si>
  <si>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</si>
  <si>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</si>
  <si>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</si>
  <si>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</si>
  <si>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</si>
  <si>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</si>
  <si>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</si>
  <si>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</si>
  <si>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</si>
  <si>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</si>
  <si>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</si>
  <si>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</si>
  <si>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</si>
  <si>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</si>
  <si>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</si>
  <si>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</si>
  <si>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</si>
  <si>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</si>
  <si>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</si>
  <si>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</si>
  <si>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</si>
  <si>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</si>
  <si>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</si>
  <si>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</si>
  <si>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</si>
  <si>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</si>
  <si>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</si>
  <si>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</si>
  <si>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</si>
  <si>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</si>
  <si>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</si>
  <si>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</si>
  <si>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</si>
  <si>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</si>
  <si>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</si>
  <si>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</si>
  <si>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</si>
  <si>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</si>
  <si>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</si>
  <si>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</si>
  <si>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</si>
  <si>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</si>
  <si>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</si>
  <si>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</si>
  <si>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</si>
  <si>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</si>
  <si>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</si>
  <si>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</si>
  <si>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</si>
  <si>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</si>
  <si>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</si>
  <si>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</si>
  <si>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</si>
  <si>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</si>
  <si>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</si>
  <si>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</si>
  <si>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</si>
  <si>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</si>
  <si>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</si>
  <si>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</si>
  <si>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</si>
  <si>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</si>
  <si>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</si>
  <si>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</si>
  <si>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</si>
  <si>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</si>
  <si>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</si>
  <si>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</si>
  <si>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</si>
  <si>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</si>
  <si>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</si>
  <si>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</si>
  <si>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</si>
  <si>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</si>
  <si>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</si>
  <si>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</si>
  <si>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</si>
  <si>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</si>
  <si>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</si>
  <si>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</si>
  <si>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</si>
  <si>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</si>
  <si>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</si>
  <si>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</si>
  <si>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</si>
  <si>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</si>
  <si>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</si>
  <si>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</si>
  <si>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</si>
  <si>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</si>
  <si>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</si>
  <si>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</si>
  <si>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</si>
  <si>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</si>
  <si>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</si>
  <si>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</si>
  <si>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</si>
  <si>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</si>
  <si>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</si>
  <si>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</si>
  <si>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</si>
  <si>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</si>
  <si>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</si>
  <si>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</si>
  <si>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</si>
  <si>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</si>
  <si>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</si>
  <si>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</si>
  <si>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</si>
  <si>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</si>
  <si>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</si>
  <si>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</si>
  <si>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</si>
  <si>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</si>
  <si>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</si>
  <si>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</si>
  <si>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</si>
  <si>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</si>
  <si>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</si>
  <si>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</si>
  <si>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</si>
  <si>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</si>
  <si>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</si>
  <si>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</si>
  <si>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</si>
  <si>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</si>
  <si>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</si>
  <si>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</si>
  <si>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</si>
  <si>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</si>
  <si>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</si>
  <si>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</si>
  <si>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</si>
  <si>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</si>
  <si>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</si>
  <si>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</si>
  <si>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</si>
  <si>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</si>
  <si>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</si>
  <si>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</si>
  <si>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</si>
  <si>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</si>
  <si>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</si>
  <si>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</si>
  <si>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</si>
  <si>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</si>
  <si>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</si>
  <si>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</si>
  <si>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</si>
  <si>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</si>
  <si>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</si>
  <si>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</si>
  <si>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</si>
  <si>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</si>
  <si>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</si>
  <si>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</si>
  <si>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</si>
  <si>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</si>
  <si>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</si>
  <si>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</si>
  <si>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</si>
  <si>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</si>
  <si>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</si>
  <si>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</si>
  <si>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</si>
  <si>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</si>
  <si>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</si>
  <si>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</si>
  <si>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</si>
  <si>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</si>
  <si>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</si>
  <si>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</si>
  <si>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</si>
  <si>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</si>
  <si>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</si>
  <si>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</si>
  <si>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</si>
  <si>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</si>
  <si>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</si>
  <si>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</si>
  <si>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</si>
  <si>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</si>
  <si>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</si>
  <si>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</si>
  <si>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</si>
  <si>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</si>
  <si>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</si>
  <si>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</si>
  <si>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</si>
  <si>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</si>
  <si>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</si>
  <si>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</si>
  <si>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</si>
  <si>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</si>
  <si>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</si>
  <si>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</si>
  <si>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</si>
  <si>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</si>
  <si>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</si>
  <si>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</si>
  <si>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</si>
  <si>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</si>
  <si>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</si>
  <si>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</si>
  <si>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</si>
  <si>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</si>
  <si>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</si>
  <si>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</si>
  <si>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</si>
  <si>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</si>
  <si>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</si>
  <si>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</si>
  <si>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</si>
  <si>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</si>
  <si>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</si>
  <si>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</si>
  <si>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</si>
  <si>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</si>
  <si>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</si>
  <si>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</si>
  <si>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</si>
  <si>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</si>
  <si>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</si>
  <si>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</si>
  <si>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</si>
  <si>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</si>
  <si>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</si>
  <si>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</si>
  <si>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</si>
  <si>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</si>
  <si>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</si>
  <si>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</si>
  <si>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</si>
  <si>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</si>
  <si>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</si>
  <si>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</si>
  <si>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</si>
  <si>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</si>
  <si>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</si>
  <si>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</si>
  <si>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</si>
  <si>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</si>
  <si>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</si>
  <si>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</si>
  <si>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</si>
  <si>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</si>
  <si>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</si>
  <si>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</si>
  <si>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</si>
  <si>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</si>
  <si>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</si>
  <si>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</si>
  <si>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</si>
  <si>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</si>
  <si>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</si>
  <si>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</si>
  <si>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</si>
  <si>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</si>
  <si>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</si>
  <si>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</si>
  <si>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</si>
  <si>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</si>
  <si>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</si>
  <si>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</si>
  <si>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</si>
  <si>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</si>
  <si>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</si>
  <si>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</si>
  <si>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</si>
  <si>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</si>
  <si>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</si>
  <si>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</si>
  <si>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</si>
  <si>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</si>
  <si>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</si>
  <si>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</si>
  <si>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</si>
  <si>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</si>
  <si>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</si>
  <si>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</si>
  <si>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</si>
  <si>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</si>
  <si>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</si>
  <si>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</si>
  <si>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</si>
  <si>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</si>
  <si>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</si>
  <si>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</si>
  <si>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</si>
  <si>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</si>
  <si>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</si>
  <si>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</si>
  <si>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</si>
  <si>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</si>
  <si>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</si>
  <si>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</si>
  <si>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</si>
  <si>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</si>
  <si>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</si>
  <si>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</si>
  <si>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</si>
  <si>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</si>
  <si>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</si>
  <si>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</si>
  <si>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</si>
  <si>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</si>
  <si>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</si>
  <si>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</si>
  <si>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</si>
  <si>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</si>
  <si>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</si>
  <si>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</si>
  <si>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</si>
  <si>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</si>
  <si>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</si>
  <si>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</si>
  <si>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</si>
  <si>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</si>
  <si>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</si>
  <si>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</si>
  <si>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</si>
  <si>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</si>
  <si>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</si>
  <si>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</si>
  <si>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</si>
  <si>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</si>
  <si>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</si>
  <si>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</si>
  <si>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</si>
  <si>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</si>
  <si>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</si>
  <si>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</si>
  <si>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</si>
  <si>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</si>
  <si>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</si>
  <si>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</si>
  <si>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</si>
  <si>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</si>
  <si>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</si>
  <si>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</si>
  <si>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</si>
  <si>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</si>
  <si>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</si>
  <si>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</si>
  <si>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</si>
  <si>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</si>
  <si>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</si>
  <si>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</si>
  <si>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</si>
  <si>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</si>
  <si>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</si>
  <si>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</si>
  <si>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</si>
  <si>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</si>
  <si>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</si>
  <si>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</si>
  <si>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</si>
  <si>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</si>
  <si>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</si>
  <si>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</si>
  <si>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</si>
  <si>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</si>
  <si>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</si>
  <si>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</si>
  <si>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</si>
  <si>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</si>
  <si>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</si>
  <si>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</si>
  <si>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</si>
  <si>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</si>
  <si>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</si>
  <si>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</si>
  <si>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</si>
  <si>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</si>
  <si>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</si>
  <si>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</si>
  <si>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</si>
  <si>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</si>
  <si>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</si>
  <si>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</si>
  <si>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</si>
  <si>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</si>
  <si>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</si>
  <si>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</si>
  <si>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</si>
  <si>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</si>
  <si>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</si>
  <si>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</si>
  <si>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</si>
  <si>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</si>
  <si>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</si>
  <si>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</si>
  <si>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</si>
  <si>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</si>
  <si>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</si>
  <si>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</si>
  <si>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</si>
  <si>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</si>
  <si>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</si>
  <si>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</si>
  <si>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</si>
  <si>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</si>
  <si>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</si>
  <si>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</si>
  <si>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</si>
  <si>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</si>
  <si>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</si>
  <si>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</si>
  <si>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</si>
  <si>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</si>
  <si>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</si>
  <si>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</si>
  <si>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</si>
  <si>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</si>
  <si>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</si>
  <si>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</si>
  <si>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</si>
  <si>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</si>
  <si>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</si>
  <si>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</si>
  <si>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</si>
  <si>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</si>
  <si>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</si>
  <si>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</si>
  <si>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</si>
  <si>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</si>
  <si>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</si>
  <si>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</si>
  <si>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</si>
  <si>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</si>
  <si>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</si>
  <si>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</si>
  <si>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</si>
  <si>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</si>
  <si>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</si>
  <si>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</si>
  <si>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</si>
  <si>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</si>
  <si>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</si>
  <si>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</si>
  <si>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</si>
  <si>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</si>
  <si>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</si>
  <si>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</si>
  <si>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</si>
  <si>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</si>
  <si>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</si>
  <si>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</si>
  <si>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</si>
  <si>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</si>
  <si>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</si>
  <si>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</si>
  <si>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</si>
  <si>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</si>
  <si>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</si>
  <si>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</si>
  <si>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</si>
  <si>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</si>
  <si>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</si>
  <si>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</si>
  <si>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</si>
  <si>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</si>
  <si>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</si>
  <si>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</si>
  <si>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</si>
  <si>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</si>
  <si>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</si>
  <si>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</si>
  <si>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</si>
  <si>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</si>
  <si>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</si>
  <si>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</si>
  <si>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</si>
  <si>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</si>
  <si>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</si>
  <si>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</si>
  <si>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</si>
  <si>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</si>
  <si>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</si>
  <si>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</si>
  <si>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</si>
  <si>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</si>
  <si>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</si>
  <si>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</si>
  <si>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</si>
  <si>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</si>
  <si>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</si>
  <si>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</si>
  <si>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</si>
  <si>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</si>
  <si>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</si>
  <si>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</si>
  <si>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</si>
  <si>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</si>
  <si>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</si>
  <si>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</si>
  <si>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</si>
  <si>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</si>
  <si>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</si>
  <si>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</si>
  <si>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</si>
  <si>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</si>
  <si>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</si>
  <si>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</si>
  <si>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</si>
  <si>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</si>
  <si>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</si>
  <si>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</si>
  <si>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</si>
  <si>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</si>
  <si>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</si>
  <si>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</si>
  <si>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</si>
  <si>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</si>
  <si>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</si>
  <si>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</si>
  <si>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</si>
  <si>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</si>
  <si>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</si>
  <si>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</si>
  <si>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</si>
  <si>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</si>
  <si>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</si>
  <si>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</si>
  <si>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</si>
  <si>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</si>
  <si>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</si>
  <si>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</si>
  <si>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</si>
  <si>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</si>
  <si>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</si>
  <si>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</si>
  <si>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</si>
  <si>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</si>
  <si>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</si>
  <si>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</si>
  <si>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</si>
  <si>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</si>
  <si>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</si>
  <si>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</si>
  <si>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</si>
  <si>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</si>
  <si>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</si>
  <si>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</si>
  <si>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</si>
  <si>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</si>
  <si>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</si>
  <si>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</si>
  <si>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</si>
  <si>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</si>
  <si>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</si>
  <si>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</si>
  <si>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</si>
  <si>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</si>
  <si>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</si>
  <si>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</si>
  <si>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</si>
  <si>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</si>
  <si>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</si>
  <si>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</si>
  <si>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</si>
  <si>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</si>
  <si>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</si>
  <si>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</si>
  <si>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</si>
  <si>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</si>
  <si>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</si>
  <si>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</si>
  <si>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</si>
  <si>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</si>
  <si>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</si>
  <si>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</si>
  <si>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</si>
  <si>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</si>
  <si>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</si>
  <si>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</si>
  <si>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</si>
  <si>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</si>
  <si>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</si>
  <si>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</si>
  <si>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</si>
  <si>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</si>
  <si>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</si>
  <si>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</si>
  <si>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</si>
  <si>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</si>
  <si>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</si>
  <si>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</si>
  <si>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</si>
  <si>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</si>
  <si>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</si>
  <si>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</si>
  <si>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</si>
  <si>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</si>
  <si>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</si>
  <si>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</si>
  <si>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</si>
  <si>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</si>
  <si>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</si>
  <si>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</si>
  <si>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</si>
  <si>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</si>
  <si>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</si>
  <si>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</si>
  <si>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</si>
  <si>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</si>
  <si>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</si>
  <si>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</si>
  <si>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</si>
  <si>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</si>
  <si>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</si>
  <si>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</si>
  <si>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</si>
  <si>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</si>
  <si>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</si>
  <si>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</si>
  <si>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</si>
  <si>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</si>
  <si>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</si>
  <si>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</si>
  <si>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</si>
  <si>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</si>
  <si>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</si>
  <si>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</si>
  <si>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</si>
  <si>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</si>
  <si>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</si>
  <si>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</si>
  <si>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</si>
  <si>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</si>
  <si>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</si>
  <si>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</si>
  <si>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</si>
  <si>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</si>
  <si>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</si>
  <si>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</si>
  <si>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</si>
  <si>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</si>
  <si>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</si>
  <si>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</si>
  <si>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</si>
  <si>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</si>
  <si>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</si>
  <si>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</si>
  <si>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</si>
  <si>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</si>
  <si>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</si>
  <si>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</si>
  <si>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</si>
  <si>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</si>
  <si>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</si>
  <si>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</si>
  <si>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</si>
  <si>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</si>
  <si>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</si>
  <si>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</si>
  <si>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</si>
  <si>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</si>
  <si>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</si>
  <si>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</si>
  <si>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</si>
  <si>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</si>
  <si>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</si>
  <si>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</si>
  <si>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</si>
  <si>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</si>
  <si>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</si>
  <si>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</si>
  <si>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</si>
  <si>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</si>
  <si>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</si>
  <si>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</si>
  <si>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</si>
  <si>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</si>
  <si>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</si>
  <si>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</si>
  <si>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</si>
  <si>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</si>
  <si>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</si>
  <si>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</si>
  <si>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</si>
  <si>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</si>
  <si>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</si>
  <si>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</si>
  <si>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</si>
  <si>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</si>
  <si>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</si>
  <si>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</si>
  <si>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</si>
  <si>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</si>
  <si>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</si>
  <si>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</si>
  <si>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</si>
  <si>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</si>
  <si>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</si>
  <si>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</si>
  <si>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</si>
  <si>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</si>
  <si>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</si>
  <si>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</si>
  <si>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</si>
  <si>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</si>
  <si>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</si>
  <si>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</si>
  <si>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</si>
  <si>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</si>
  <si>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</si>
  <si>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</si>
  <si>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</si>
  <si>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</si>
  <si>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</si>
  <si>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</si>
  <si>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</si>
  <si>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</si>
  <si>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</si>
  <si>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</si>
  <si>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</si>
  <si>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</si>
  <si>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</si>
  <si>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</si>
  <si>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</si>
  <si>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</si>
  <si>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</si>
  <si>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</si>
  <si>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</si>
  <si>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</si>
  <si>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</si>
  <si>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</si>
  <si>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</si>
  <si>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</si>
  <si>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</si>
  <si>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</si>
  <si>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</si>
  <si>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</si>
  <si>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</si>
  <si>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</si>
  <si>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</si>
  <si>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</si>
  <si>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</si>
  <si>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</si>
  <si>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</si>
  <si>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</si>
  <si>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</si>
  <si>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</si>
  <si>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</si>
  <si>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</si>
  <si>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</si>
  <si>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</si>
  <si>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</si>
  <si>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</si>
  <si>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</si>
  <si>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</si>
  <si>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</si>
  <si>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</si>
  <si>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</si>
  <si>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</si>
  <si>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</si>
  <si>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</si>
  <si>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</si>
  <si>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</si>
  <si>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</si>
  <si>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</si>
  <si>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</si>
  <si>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</si>
  <si>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</si>
  <si>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</si>
  <si>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</si>
  <si>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</si>
  <si>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</si>
  <si>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</si>
  <si>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</si>
  <si>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</si>
  <si>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</si>
  <si>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</si>
  <si>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</si>
  <si>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</si>
  <si>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</si>
  <si>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</si>
  <si>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</si>
  <si>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</si>
  <si>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</si>
  <si>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</si>
  <si>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</si>
  <si>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</si>
  <si>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</si>
  <si>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</si>
  <si>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</si>
  <si>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</si>
  <si>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</si>
  <si>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</si>
  <si>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</si>
  <si>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</si>
  <si>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</si>
  <si>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</si>
  <si>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</si>
  <si>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</si>
  <si>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</si>
  <si>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</si>
  <si>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</si>
  <si>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</si>
  <si>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</si>
  <si>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</si>
  <si>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</si>
  <si>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</si>
  <si>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</si>
  <si>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</si>
  <si>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</si>
  <si>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</si>
  <si>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</si>
  <si>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</si>
  <si>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</si>
  <si>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</si>
  <si>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</si>
  <si>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</si>
  <si>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</si>
  <si>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</si>
  <si>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</si>
  <si>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</si>
  <si>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</si>
  <si>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</si>
  <si>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</si>
  <si>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</si>
  <si>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</si>
  <si>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</si>
  <si>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</si>
  <si>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</si>
  <si>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</si>
  <si>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</si>
  <si>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</si>
  <si>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</si>
  <si>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</si>
  <si>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</si>
  <si>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</si>
  <si>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</si>
  <si>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</si>
  <si>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</si>
  <si>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</si>
  <si>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</si>
  <si>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</si>
  <si>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</si>
  <si>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</si>
  <si>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</si>
  <si>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</si>
  <si>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</si>
  <si>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</si>
  <si>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</si>
  <si>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</si>
  <si>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</si>
  <si>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</si>
  <si>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</si>
  <si>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</si>
  <si>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</si>
  <si>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</si>
  <si>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</si>
  <si>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</si>
  <si>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</si>
  <si>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</si>
  <si>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</si>
  <si>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</si>
  <si>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</si>
  <si>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</si>
  <si>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</si>
  <si>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</si>
  <si>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</si>
  <si>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</si>
  <si>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</si>
  <si>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</si>
  <si>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</si>
  <si>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</si>
  <si>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</si>
  <si>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</si>
  <si>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</si>
  <si>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</si>
  <si>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</si>
  <si>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</si>
  <si>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</si>
  <si>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</si>
  <si>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</si>
  <si>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</si>
  <si>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</si>
  <si>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</si>
  <si>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</si>
  <si>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</si>
  <si>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</si>
  <si>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</si>
  <si>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</si>
  <si>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</si>
  <si>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</si>
  <si>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</si>
  <si>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</si>
  <si>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</si>
  <si>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</si>
  <si>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</si>
  <si>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</si>
  <si>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</si>
  <si>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</si>
  <si>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</si>
  <si>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</si>
  <si>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</si>
  <si>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</si>
  <si>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</si>
  <si>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</si>
  <si>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</si>
  <si>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</si>
  <si>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</si>
  <si>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</si>
  <si>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</si>
  <si>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</si>
  <si>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</si>
  <si>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</si>
  <si>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</si>
  <si>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</si>
  <si>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</si>
  <si>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</si>
  <si>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</si>
  <si>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</si>
  <si>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</si>
  <si>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</si>
  <si>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</si>
  <si>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</si>
  <si>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</si>
  <si>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</si>
  <si>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</si>
  <si>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</si>
  <si>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</si>
  <si>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</si>
  <si>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</si>
  <si>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</si>
  <si>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</si>
  <si>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</si>
  <si>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</si>
  <si>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</si>
  <si>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</si>
  <si>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</si>
  <si>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</si>
  <si>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</si>
  <si>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</si>
  <si>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</si>
  <si>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</si>
  <si>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</si>
  <si>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</si>
  <si>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</si>
  <si>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</si>
  <si>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</si>
  <si>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</si>
  <si>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</si>
  <si>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</si>
  <si>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</si>
  <si>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</si>
  <si>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</si>
  <si>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</si>
  <si>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</si>
  <si>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</si>
  <si>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</si>
  <si>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</si>
  <si>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</si>
  <si>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</si>
  <si>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</si>
  <si>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</si>
  <si>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</si>
  <si>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</si>
  <si>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</si>
  <si>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</si>
  <si>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</si>
  <si>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</si>
  <si>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</si>
  <si>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</si>
  <si>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</si>
  <si>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</si>
  <si>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</si>
  <si>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</si>
  <si>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</si>
  <si>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</si>
  <si>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</si>
  <si>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</si>
  <si>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</si>
  <si>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</si>
  <si>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</si>
  <si>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</si>
  <si>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</si>
  <si>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</si>
  <si>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</si>
  <si>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</si>
  <si>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</si>
  <si>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</si>
  <si>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</si>
  <si>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</si>
  <si>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</si>
  <si>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</si>
  <si>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</si>
  <si>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</si>
  <si>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</si>
  <si>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</si>
  <si>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</si>
  <si>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</si>
  <si>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</si>
  <si>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</si>
  <si>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</si>
  <si>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</si>
  <si>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</si>
  <si>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</si>
  <si>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</si>
  <si>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</si>
  <si>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</si>
  <si>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</si>
  <si>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</si>
  <si>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</si>
  <si>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</si>
  <si>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</si>
  <si>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</si>
  <si>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</si>
  <si>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</si>
  <si>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</si>
  <si>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</si>
  <si>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</si>
  <si>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</si>
  <si>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</si>
  <si>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</si>
  <si>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</si>
  <si>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</si>
  <si>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</si>
  <si>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</si>
  <si>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</si>
  <si>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</si>
  <si>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</si>
  <si>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</si>
  <si>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</si>
  <si>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</si>
  <si>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</si>
  <si>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</si>
  <si>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</si>
  <si>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</si>
  <si>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</si>
  <si>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</si>
  <si>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</si>
  <si>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</si>
  <si>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</si>
  <si>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</si>
  <si>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</si>
  <si>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</si>
  <si>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</si>
  <si>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</si>
  <si>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</si>
  <si>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</si>
  <si>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</si>
  <si>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</si>
  <si>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</si>
  <si>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</si>
  <si>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</si>
  <si>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</si>
  <si>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</si>
  <si>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</si>
  <si>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</si>
  <si>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</si>
  <si>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</si>
  <si>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</si>
  <si>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</si>
  <si>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</si>
  <si>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</si>
  <si>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</si>
  <si>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</si>
  <si>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</si>
  <si>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</si>
  <si>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</si>
  <si>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</si>
  <si>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</si>
  <si>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</si>
  <si>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</si>
  <si>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</si>
  <si>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</si>
  <si>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</si>
  <si>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</si>
  <si>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</si>
  <si>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</si>
  <si>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</si>
  <si>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</si>
  <si>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</si>
  <si>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</si>
  <si>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</si>
  <si>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</si>
  <si>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</si>
  <si>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</si>
  <si>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</si>
  <si>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</si>
  <si>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</si>
  <si>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</si>
  <si>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</si>
  <si>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</si>
  <si>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</si>
  <si>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</si>
  <si>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</si>
  <si>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</si>
  <si>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</si>
  <si>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</si>
  <si>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</si>
  <si>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</si>
  <si>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</si>
  <si>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</si>
  <si>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</si>
  <si>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</si>
  <si>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</si>
  <si>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</si>
  <si>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</si>
  <si>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</si>
  <si>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</si>
  <si>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</si>
  <si>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</si>
  <si>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</si>
  <si>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</si>
  <si>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</si>
  <si>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</si>
  <si>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</si>
  <si>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</si>
  <si>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</si>
  <si>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</si>
  <si>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</si>
  <si>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</si>
  <si>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</si>
  <si>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</si>
  <si>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</si>
  <si>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</si>
  <si>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</si>
  <si>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</si>
  <si>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</si>
  <si>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</si>
  <si>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</si>
  <si>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</si>
  <si>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</si>
  <si>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</si>
  <si>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</si>
  <si>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</si>
  <si>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</si>
  <si>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</si>
  <si>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</si>
  <si>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</si>
  <si>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 xml:space="preserve">vandalism issue /team at site TS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</si>
  <si>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</si>
  <si>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</si>
  <si>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</si>
  <si>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</si>
  <si>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</si>
  <si>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</si>
  <si>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</si>
  <si>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</si>
  <si>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</si>
  <si>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</si>
  <si>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</si>
  <si>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</si>
  <si>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</si>
  <si>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</si>
  <si>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 2025-12-12 06:21:44</t>
  </si>
  <si>
    <t xml:space="preserve">site located inside Military base , access issue / team will check at 8 AM 	</t>
  </si>
  <si>
    <t>PCM-20251212-00000297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</si>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</sst>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340.36955706018489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46003.317982986111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46003.317982986111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46003.317982986111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46003.317982986111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46003.317982986111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46003.317982986111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46003.317982986111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46003.317982986111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46003.317982986111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46003.317982986111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46003.317982986111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46003.317982986111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46003.317982986111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46003.317982986111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46003.317982986111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46003.317982986111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46003.317982986111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46003.317982986111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46003.317982986111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46003.317982986111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46003.317982986111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46003.317982986111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46003.317982986111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46003.317982986111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46003.317982986111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46003.317982986111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46003.317982986111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46003.317982986111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46003.317982986111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46003.317982986111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46003.317982986111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46003.317982986111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46003.317982986111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46003.317982986111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46003.317982986111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46003.317982986111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46003.317982986111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46003.317982986111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46003.317982986111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46003.317982986111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46003.317982986111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46003.317982986111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46003.317982986111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46003.317982986111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46003.317982986111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46003.317982986111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46003.317982986111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46003.317982986111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46003.317982986111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46003.317982986111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46003.317982986111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46003.317982986111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46003.317982986111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46003.317982986111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46003.317982986111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46003.317982986111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46003.317982986111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46003.317982986111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46003.317982986111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46003.317982986111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46003.317982986111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46003.317982986111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46003.317982986111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46003.317982986111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46003.317982986111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46003.317982986111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46003.317982986111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46003.317982986111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46003.317982986111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46003.317982986111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46003.317982986111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46003.317982986111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46003.317982986111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46003.317982986111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46003.317982986111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46003.317982986111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46003.317982986111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46003.317982986111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46003.317982986111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46003.317982986111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46003.317982986111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46003.317982986111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46003.317982986111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46003.317982986111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46003.317982986111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46003.317982986111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46003.317982986111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46003.317982986111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46003.317982986111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46003.317982986111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46003.317982986111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46003.317982986111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46003.317982986111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46003.317982986111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46003.317982986111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46003.317982986111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46003.317982986111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46003.317982986111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46003.317982986111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46003.317982986111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46003.317982986111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46003.317982986111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46003.317982986111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46003.317982986111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46003.317982986111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46003.317982986111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46003.317982986111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46003.317982986111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46003.317982986111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46003.317982986111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46003.317982986111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46003.317982986111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46003.317982986111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46003.317982986111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46003.317982986111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46003.317982986111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46003.317982986111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46003.317982986111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46003.317982986111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46003.317982986111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46003.317982986111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46003.317982986111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46003.317982986111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46003.317982986111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46003.317982986111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46003.317982986111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46003.317982986111</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4F816E61-9F18-4956-ACE7-413C0D864BB6}"/>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178.31814502314955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18.930564004629559</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5.9626010416686768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2.4860732638917398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46003.317982986111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46003.317982986111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46003.317982986111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46003.317982986111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46003.317982986111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46003.317982986111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46003.317982986111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46003.317982986111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46003.317982986111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46003.317982986111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46003.317982986111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46003.317982986111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46003.317982986111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46003.317982986111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46003.317982986111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46003.317982986111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46003.317982986111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46003.317982986111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46003.317982986111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46003.317982986111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46003.317982986111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46003.317982986111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46003.317982986111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46003.317982986111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46003.317982986111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46003.317982986111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46003.317982986111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46003.317982986111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46003.317982986111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46003.317982986111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46003.317982986111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46003.317982986111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46003.317982986111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46003.317982986111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46003.317982986111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46003.317982986111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46003.317982986111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46003.317982986111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46003.317982986111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46003.317982986111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46003.317982986111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46003.317982986111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46003.317982986111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46003.317982986111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46003.317982986111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46003.317982986111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46003.317982986111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46003.317982986111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46003.317982986111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46003.317982986111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46003.317982986111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46003.317982986111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46003.317982986111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46003.317982986111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46003.317982986111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46003.317982986111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46003.317982986111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46003.317982986111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46003.317982986111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46003.317982986111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46003.317982986111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46003.317982986111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46003.317982986111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46003.317982986111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46003.317982986111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46003.317982986111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46003.317982986111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46003.317982986111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46003.317982986111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46003.317982986111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46003.317982986111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46003.317982986111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46003.317982986111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46003.317982986111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46003.317982986111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46003.317982986111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46003.317982986111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46003.317982986111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46003.317982986111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46003.317982986111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46003.317982986111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46003.317982986111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46003.317982986111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46003.317982986111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46003.317982986111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46003.317982986111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46003.317982986111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46003.317982986111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46003.317982986111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46003.317982986111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46003.317982986111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46003.317982986111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46003.317982986111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46003.317982986111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46003.317982986111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46003.317982986111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46003.317982986111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46003.317982986111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46003.317982986111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46003.317982986111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46003.317982986111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46003.317982986111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46003.317982986111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46003.317982986111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46003.317982986111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46003.317982986111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46003.317982986111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46003.317982986111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46003.317982986111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46003.317982986111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46003.317982986111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46003.317982986111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46003.317982986111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46003.317982986111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46003.317982986111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46003.317982986111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46003.317982986111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46003.317982986111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46003.317982986111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46003.317982986111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46003.317982986111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46003.317982986111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46003.317982986111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46003.317982986111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46003.317982986111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46003.317982986111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46003.317982986111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46003.317982986111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46003.317982986111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46003.317982986111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46003.317982986111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46003.317982986111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46003.317982986111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46003.317982986111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46003.317982986111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46003.317982986111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46003.317982986111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46003.317982986111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46003.317982986111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46003.317982986111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46003.317982986111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46003.317982986111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46003.317982986111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46003.317982986111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46003.317982986111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46003.317982986111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46003.317982986111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46003.317982986111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46003.317982986111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46003.317982986111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46003.317982986111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46003.317982986111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46003.317982986111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46003.317982986111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46003.317982986111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46003.317982986111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46003.317982986111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46003.317982986111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46003.317982986111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46003.317982986111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46003.317982986111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46003.317982986111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46003.317982986111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46003.317982986111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46003.317982986111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46003.317982986111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46003.317982986111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46003.317982986111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46003.317982986111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46003.317982986111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46003.317982986111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46003.317982986111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46003.317982986111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46003.317982986111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46003.317982986111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46003.317982986111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46003.317982986111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46003.317982986111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46003.317982986111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46003.317982986111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46003.317982986111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46003.317982986111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46003.317982986111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46003.317982986111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46003.317982986111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46003.317982986111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46003.317982986111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46003.317982986111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46003.317982986111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46003.317982986111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46003.317982986111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46003.317982986111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46003.317982986111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46003.317982986111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46003.317982986111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46003.317982986111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46003.317982986111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46003.317982986111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46003.317982986111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46003.317982986111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46003.317982986111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46003.317982986111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46003.317982986111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46003.317982986111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46003.317982986111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46003.317982986111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46003.317982986111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46003.317982986111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46003.317982986111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46003.317982986111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46003.317982986111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46003.317982986111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46003.317982986111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46003.317982986111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46003.317982986111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46003.317982986111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46003.317982986111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46003.317982986111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46003.317982986111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46003.317982986111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46003.317982986111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46003.317982986111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46003.317982986111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46003.317982986111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46003.317982986111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46003.317982986111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46003.317982986111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46003.317982986111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46003.317982986111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46003.317982986111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46003.317982986111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46003.317982986111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46003.317982986111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46003.317982986111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46003.317982986111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46003.317982986111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46003.317982986111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46003.317982986111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46003.317982986111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46003.317982986111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46003.317982986111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46003.317982986111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46003.317982986111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46003.317982986111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46003.317982986111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46003.317982986111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46003.317982986111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46003.317982986111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46003.317982986111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46003.317982986111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46003.317982986111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46003.317982986111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46003.317982986111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46003.317982986111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46003.317982986111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46003.317982986111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46003.317982986111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46003.317982986111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46003.317982986111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46003.317982986111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46003.317982986111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46003.317982986111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46003.317982986111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46003.317982986111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46003.317982986111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46003.317982986111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46003.317982986111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46003.317982986111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46003.317982986111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46003.317982986111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46003.317982986111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46003.317982986111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46003.317982986111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46003.317982986111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46003.317982986111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46003.317982986111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46003.317982986111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46003.317982986111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46003.317982986111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46003.317982986111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46003.317982986111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46003.317982986111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46003.317982986111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46003.317982986111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46003.317982986111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46003.317982986111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46003.317982986111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46003.317982986111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46003.317982986111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46003.317982986111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46003.317982986111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46003.317982986111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46003.317982986111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46003.317982986111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46003.317982986111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46003.317982986111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46003.317982986111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46003.317982986111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46003.317982986111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46003.317982986111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46003.317982986111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46003.317982986111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46003.317982986111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46003.317982986111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46003.317982986111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46003.317982986111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46003.317982986111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46003.317982986111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46003.317982986111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46003.317982986111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46003.317982986111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46003.317982986111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46003.317982986111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46003.317982986111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46003.317982986111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46003.317982986111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46003.317982986111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46003.317982986111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46003.317982986111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46003.317982986111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46003.317982986111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46003.317982986111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46003.317982986111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46003.317982986111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46003.317982986111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46003.317982986111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46003.317982986111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46003.317982986111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46003.317982986111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46003.317982986111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46003.317982986111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46003.317982986111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46003.317982986111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46003.317982986111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46003.317982986111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46003.317982986111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46003.317982986111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46003.317982986111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46003.317982986111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46003.317982986111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46003.317982986111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46003.317982986111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46003.317982986111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46003.317982986111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46003.317982986111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46003.317982986111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46003.317982986111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46003.317982986111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46003.317982986111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46003.317982986111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46003.317982986111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46003.317982986111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46003.317982986111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46003.317982986111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46003.317982986111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46003.317982986111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46003.317982986111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46003.317982986111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46003.317982986111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46003.317982986111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46003.317982986111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46003.317982986111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46003.317982986111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46003.317982986111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46003.317982986111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46003.317982986111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46003.317982986111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46003.317982986111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46003.317982986111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46003.317982986111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46003.317982986111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46003.317982986111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46003.317982986111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46003.317982986111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46003.317982986111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46003.317982986111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46003.317982986111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46003.317982986111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46003.317982986111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46003.317982986111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46003.317982986111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46003.317982986111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46003.317982986111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46003.317982986111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46003.317982986111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46003.317982986111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46003.317982986111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46003.317982986111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46003.317982986111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46003.317982986111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46003.317982986111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46003.317982986111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46003.317982986111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46003.317982986111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46003.317982986111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46003.317982986111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46003.317982986111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46003.317982986111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46003.317982986111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46003.317982986111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46003.317982986111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46003.317982986111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46003.317982986111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46003.317982986111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46003.317982986111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46003.317982986111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46003.317982986111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46003.317982986111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46003.317982986111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46003.317982986111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46003.317982986111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46003.317982986111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46003.317982986111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46003.317982986111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46003.317982986111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46003.317982986111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46003.317982986111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46003.317982986111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46003.317982986111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46003.317982986111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46003.317982986111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46003.317982986111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46003.317982986111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46003.317982986111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46003.317982986111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46003.317982986111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46003.317982986111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46003.317982986111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46003.317982986111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46003.317982986111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46003.317982986111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46003.317982986111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46003.317982986111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46003.317982986111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46003.317982986111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46003.317982986111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46003.317982986111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46003.317982986111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46003.317982986111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46003.317982986111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46003.317982986111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46003.317982986111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46003.317982986111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46003.317982986111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46003.317982986111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46003.317982986111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46003.317982986111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46003.317982986111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46003.317982986111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46003.317982986111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46003.317982986111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46003.317982986111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46003.317982986111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46003.317982986111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46003.317982986111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46003.317982986111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46003.317982986111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46003.317982986111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46003.317982986111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46003.317982986111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46003.317982986111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46003.317982986111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46003.317982986111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46003.317982986111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46003.317982986111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46003.317982986111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46003.317982986111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46003.317982986111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46003.317982986111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46003.317982986111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46003.317982986111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46003.317982986111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46003.317982986111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46003.317982986111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46003.317982986111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46003.317982986111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46003.317982986111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46003.317982986111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46003.317982986111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46003.317982986111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46003.317982986111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46003.317982986111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46003.317982986111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46003.317982986111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46003.317982986111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46003.317982986111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46003.317982986111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46003.317982986111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46003.317982986111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46003.317982986111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46003.317982986111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46003.317982986111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46003.317982986111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46003.317982986111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46003.317982986111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46003.317982986111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46003.317982986111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46003.317982986111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46003.317982986111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46003.317982986111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46003.317982986111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46003.317982986111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46003.317982986111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46003.317982986111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46003.317982986111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46003.317982986111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46003.317982986111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46003.317982986111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46003.317982986111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46003.317982986111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46003.317982986111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46003.317982986111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46003.317982986111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46003.317982986111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46003.317982986111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46003.317982986111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46003.317982986111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46003.317982986111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46003.317982986111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46003.317982986111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46003.317982986111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46003.317982986111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46003.317982986111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46003.317982986111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46003.317982986111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46003.317982986111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46003.317982986111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46003.317982986111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46003.317982986111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46003.317982986111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46003.317982986111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46003.317982986111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46003.317982986111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46003.317982986111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46003.317982986111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46003.317982986111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46003.317982986111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46003.317982986111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46003.317982986111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46003.317982986111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46003.317982986111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46003.317982986111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46003.317982986111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46003.317982986111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46003.317982986111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46003.317982986111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46003.317982986111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46003.317982986111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46003.317982986111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46003.317982986111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46003.317982986111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46003.317982986111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46003.317982986111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46003.317982986111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46003.317982986111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46003.317982986111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46003.317982986111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46003.317982986111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46003.317982986111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46003.317982986111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46003.317982986111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46003.317982986111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46003.317982986111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46003.317982986111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46003.317982986111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46003.317982986111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46003.317982986111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46003.317982986111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46003.317982986111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46003.317982986111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46003.317982986111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46003.317982986111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46003.317982986111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46003.317982986111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46003.317982986111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46003.317982986111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46003.317982986111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46003.317982986111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46003.317982986111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46003.317982986111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46003.317982986111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46003.317982986111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46003.317982986111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46003.317982986111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46003.317982986111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46003.317982986111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46003.317982986111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46003.317982986111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46003.317982986111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46003.317982986111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46003.317982986111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46003.317982986111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46003.317982986111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46003.317982986111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46003.317982986111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46003.317982986111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46003.317982986111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46003.317982986111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46003.317982986111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46003.317982986111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46003.317982986111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46003.317982986111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46003.317982986111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46003.317982986111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46003.317982986111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46003.317982986111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46003.317982986111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46003.317982986111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46003.317982986111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46003.317982986111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46003.317982986111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46003.317982986111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46003.317982986111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46003.317982986111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46003.317982986111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46003.317982986111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46003.317982986111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46003.317982986111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46003.317982986111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46003.317982986111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46003.317982986111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46003.317982986111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46003.317982986111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46003.317982986111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46003.317982986111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46003.317982986111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46003.317982986111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46003.317982986111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46003.317982986111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46003.317982986111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46003.317982986111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46003.317982986111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46003.317982986111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46003.317982986111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46003.317982986111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46003.317982986111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46003.317982986111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46003.317982986111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46003.317982986111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46003.317982986111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46003.317982986111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46003.317982986111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46003.317982986111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46003.317982986111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46003.317982986111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46003.317982986111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46003.317982986111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46003.317982986111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46003.317982986111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46003.317982986111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46003.317982986111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46003.317982986111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46003.317982986111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46003.317982986111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46003.317982986111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46003.317982986111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46003.317982986111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46003.317982986111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46003.317982986111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46003.317982986111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46003.317982986111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46003.317982986111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46003.317982986111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46003.317982986111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46003.317982986111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46003.317982986111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46003.317982986111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46003.317982986111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46003.317982986111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46003.317982986111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46003.317982986111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46003.317982986111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46003.317982986111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46003.317982986111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46003.317982986111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46003.317982986111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46003.317982986111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46003.317982986111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46003.317982986111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46003.317982986111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46003.317982986111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46003.317982986111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46003.317982986111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46003.317982986111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46003.317982986111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46003.317982986111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46003.317982986111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46003.317982986111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46003.317982986111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46003.317982986111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46003.317982986111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46003.317982986111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46003.317982986111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46003.317982986111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46003.317982986111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46003.317982986111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46003.317982986111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46003.317982986111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46003.317982986111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46003.317982986111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46003.317982986111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46003.317982986111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46003.317982986111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46003.317982986111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46003.317982986111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46003.317982986111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46003.317982986111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46003.317982986111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46003.317982986111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46003.317982986111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46003.317982986111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46003.317982986111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46003.317982986111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46003.317982986111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46003.317982986111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46003.317982986111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46003.317982986111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46003.317982986111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46003.317982986111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46003.317982986111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46003.317982986111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46003.317982986111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46003.317982986111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46003.317982986111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46003.317982986111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46003.317982986111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46003.317982986111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46003.317982986111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46003.317982986111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46003.317982986111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46003.317982986111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46003.317982986111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46003.317982986111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46003.317982986111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46003.317982986111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46003.317982986111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46003.317982986111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46003.317982986111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46003.317982986111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46003.317982986111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46003.317982986111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46003.317982986111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46003.317982986111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46003.317982986111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46003.317982986111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46003.317982986111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46003.317982986111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46003.317982986111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46003.317982986111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46003.317982986111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46003.317982986111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46003.317982986111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46003.317982986111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46003.317982986111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46003.317982986111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46003.317982986111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46003.317982986111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46003.317982986111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46003.317982986111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46003.317982986111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46003.317982986111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46003.317982986111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46003.317982986111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46003.317982986111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46003.317982986111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46003.317982986111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46003.317982986111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46003.317982986111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46003.317982986111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46003.317982986111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46003.317982986111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46003.317982986111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46003.317982986111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46003.317982986111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46003.317982986111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46003.317982986111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46003.317982986111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46003.317982986111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46003.317982986111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46003.317982986111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46003.317982986111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46003.317982986111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46003.317982986111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46003.317982986111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46003.317982986111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46003.317982986111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46003.317982986111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46003.317982986111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46003.317982986111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46003.317982986111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46003.317982986111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46003.317982986111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46003.317982986111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46003.317982986111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46003.317982986111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46003.317982986111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46003.317982986111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46003.317982986111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46003.317982986111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46003.317982986111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46003.317982986111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46003.317982986111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46003.317982986111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46003.317982986111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46003.317982986111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46003.317982986111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46003.317982986111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46003.317982986111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46003.317982986111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46003.317982986111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46003.317982986111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46003.317982986111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46003.317982986111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46003.317982986111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46003.317982986111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46003.317982986111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46003.317982986111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46003.317982986111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46003.317982986111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46003.317982986111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46003.317982986111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46003.317982986111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46003.317982986111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46003.317982986111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46003.317982986111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46003.317982986111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46003.317982986111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46003.317982986111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46003.317982986111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46003.317982986111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46003.317982986111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46003.317982986111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46003.317982986111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46003.317982986111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46003.317982986111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46003.317982986111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46003.317982986111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46003.317982986111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46003.317982986111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46003.317982986111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46003.317982986111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46003.317982986111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46003.317982986111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46003.317982986111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46003.317982986111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46003.317982986111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46003.317982986111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46003.317982986111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46003.317982986111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46003.317982986111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46003.317982986111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46003.317982986111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46003.317982986111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46003.317982986111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46003.317982986111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46003.317982986111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46003.317982986111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46003.317982986111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46003.317982986111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46003.317982986111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46003.317982986111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46003.317982986111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46003.317982986111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46003.317982986111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46003.317982986111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46003.317982986111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46003.317982986111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46003.317982986111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46003.317982986111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46003.317982986111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46003.317982986111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46003.317982986111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46003.317982986111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46003.317982986111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46003.317982986111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46003.317982986111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46003.317982986111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46003.317982986111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46003.317982986111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46003.317982986111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46003.317982986111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46003.317982986111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46003.317982986111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46003.317982986111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46003.317982986111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46003.317982986111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46003.317982986111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46003.317982986111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46003.317982986111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46003.317982986111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46003.317982986111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46003.317982986111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46003.317982986111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46003.317982986111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46003.317982986111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46003.317982986111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46003.317982986111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46003.317982986111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46003.317982986111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46003.317982986111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46003.317982986111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46003.317982986111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46003.317982986111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46003.317982986111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46003.317982986111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46003.317982986111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46003.317982986111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46003.317982986111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46003.317982986111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46003.317982986111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46003.317982986111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46003.317982986111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46003.317982986111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46003.317982986111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46003.317982986111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46003.317982986111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46003.317982986111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46003.317982986111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46003.317982986111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46003.317982986111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46003.317982986111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46003.317982986111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46003.317982986111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46003.317982986111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46003.317982986111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46003.317982986111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46003.317982986111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46003.317982986111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46003.317982986111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46003.317982986111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46003.317982986111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46003.317982986111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46003.317982986111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46003.317982986111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46003.317982986111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46003.317982986111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46003.317982986111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46003.317982986111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46003.317982986111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46003.317982986111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46003.317982986111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46003.317982986111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46003.317982986111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46003.317982986111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46003.317982986111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46003.317982986111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46003.317982986111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46003.317982986111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46003.317982986111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46003.317982986111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46003.317982986111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46003.317982986111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46003.317982986111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46003.317982986111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46003.317982986111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46003.317982986111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46003.317982986111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46003.317982986111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46003.317982986111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46003.317982986111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46003.317982986111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46003.317982986111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46003.317982986111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46003.317982986111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46003.317982986111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46003.317982986111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46003.317982986111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46003.317982986111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46003.317982986111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46003.317982986111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46003.317982986111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46003.317982986111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46003.317982986111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46003.317982986111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46003.317982986111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46003.317982986111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46003.317982986111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46003.317982986111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46003.317982986111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46003.317982986111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46003.317982986111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46003.317982986111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46003.317982986111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46003.317982986111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46003.317982986111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46003.317982986111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46003.317982986111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46003.317982986111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46003.317982986111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46003.317982986111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46003.317982986111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46003.317982986111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46003.317982986111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46003.317982986111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46003.317982986111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46003.317982986111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46003.317982986111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46003.317982986111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46003.317982986111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46003.317982986111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46003.317982986111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46003.317982986111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46003.317982986111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46003.317982986111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46003.317982986111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46003.317982986111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46003.317982986111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46003.317982986111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46003.317982986111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46003.317982986111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46003.317982986111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46003.317982986111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46003.317982986111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46003.317982986111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46003.317982986111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46003.317982986111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46003.317982986111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46003.317982986111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46003.317982986111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46003.317982986111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46003.317982986111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46003.317982986111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46003.317982986111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46003.317982986111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46003.317982986111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46003.317982986111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46003.317982986111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46003.317982986111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46003.317982986111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46003.317982986111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46003.317982986111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46003.317982986111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46003.317982986111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46003.317982986111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46003.317982986111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46003.317982986111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46003.317982986111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46003.317982986111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46003.317982986111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46003.317982986111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46003.317982986111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46003.317982986111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46003.317982986111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46003.317982986111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46003.317982986111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46003.317982986111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46003.317982986111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46003.317982986111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46003.317982986111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46003.317982986111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46003.317982986111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46003.317982986111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46003.317982986111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46003.317982986111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46003.317982986111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46003.317982986111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46003.317982986111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46003.317982986111</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299.83726539351483</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4.523839467590733</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35235</v>
      </c>
      <c r="E4" s="90" t="s">
        <v>39106</v>
      </c>
      <c r="F4" s="91">
        <v>46003.199305555558</v>
      </c>
      <c r="G4" s="92">
        <f t="shared" ref="G4:G8" ca="1" si="1">IFERROR(NOW()-F4,"")</f>
        <v>0.11867743055336177</v>
      </c>
      <c r="H4" s="91">
        <v>46003.149259259262</v>
      </c>
      <c r="I4" s="106" t="str">
        <f>IFERROR(VLOOKUP(D4,DB!A:F,6,0),"")</f>
        <v>SCECO+STB</v>
      </c>
      <c r="J4" s="106" t="str">
        <f>IFERROR(VLOOKUP(D4,DB!A:G,7,0),"")</f>
        <v>Weak</v>
      </c>
      <c r="K4" s="93" t="s">
        <v>39126</v>
      </c>
      <c r="L4" s="87" t="str">
        <f>IFERROR(VLOOKUP(D4,DB!A:I,9,0),"")</f>
        <v>Latis</v>
      </c>
    </row>
    <row r="5" spans="1:16" ht="15" customHeight="1">
      <c r="A5" s="106"/>
      <c r="B5" s="106" t="str">
        <f>IFERROR(VLOOKUP(D5,DB!A:K,11,0),"")</f>
        <v/>
      </c>
      <c r="C5" s="89"/>
      <c r="D5" s="87"/>
      <c r="E5" s="90"/>
      <c r="F5" s="91"/>
      <c r="G5" s="92">
        <f t="shared" ca="1" si="1"/>
        <v>46003.317982986111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46003.317982986111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46003.317982986111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46003.317982986111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46003.317982986111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46003.317982986111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46003.317982986111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46003.317982986111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46003.317982986111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46003.317982986111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46003.317982986111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46003.317982986111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46003.317982986111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46003.317982986111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46003.317982986111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46003.317982986111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46003.317982986111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46003.317982986111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46003.317982986111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46003.317982986111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46003.317982986111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46003.317982986111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46003.317982986111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46003.317982986111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46003.317982986111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46003.317982986111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46003.317982986111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46003.317982986111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46003.317982986111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46003.317982986111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46003.317982986111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46003.317982986111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46003.317982986111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46003.317982986111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46003.317982986111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46003.317982986111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46003.317982986111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46003.317982986111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46003.317982986111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46003.317982986111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46003.317982986111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46003.317982986111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46003.317982986111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46003.317982986111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46003.317982986111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46003.317982986111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46003.317982986111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46003.317982986111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46003.317982986111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46003.317982986111</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D14" sqref="D14"/>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111.48592280092271</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77.129105671294383</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54.656871874998615</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21.944684374997451</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6.2104945601822692</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1.198469097224006</v>
      </c>
      <c r="H7" s="38">
        <v>46002.086875000001</v>
      </c>
      <c r="I7" s="37" t="str">
        <f>IFERROR(VLOOKUP(D7,[1]DB!A:F,6,0),"")</f>
        <v>SCECO</v>
      </c>
      <c r="J7" s="37" t="str">
        <f>IFERROR(VLOOKUP(D7,[1]DB!A:G,7,0),"")</f>
        <v>Good</v>
      </c>
      <c r="K7" s="37" t="s">
        <v>39139</v>
      </c>
      <c r="L7" s="37" t="str">
        <f>IFERROR(VLOOKUP(D7,[1]DB!A:I,9,0),"")</f>
        <v>Latis</v>
      </c>
      <c r="M7" s="37"/>
    </row>
    <row r="8" spans="1:13">
      <c r="A8" s="37"/>
      <c r="B8" s="37" t="str">
        <f>IFERROR(VLOOKUP(D8,[1]DB!A:K,11,0),"")</f>
        <v/>
      </c>
      <c r="C8" s="37"/>
      <c r="D8" s="37"/>
      <c r="E8" s="37"/>
      <c r="F8" s="38"/>
      <c r="G8" s="129">
        <f t="shared" ref="G8:G61" ca="1" si="3">IFERROR(NOW()-F8,"")</f>
        <v>46003.317982986111</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46003.317982986111</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46003.317982986111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46003.317982986111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46003.317982986111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46003.317982986111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46003.317982986111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46003.317982986111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46003.317982986111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46003.317982986111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46003.317982986111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46003.317982986111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46003.317982986111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46003.317982986111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46003.317982986111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46003.317982986111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46003.317982986111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46003.317982986111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46003.317982986111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46003.317982986111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46003.317982986111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46003.317982986111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46003.317982986111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46003.317982986111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46003.317982986111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46003.317982986111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46003.317982986111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46003.317982986111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46003.317982986111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46003.317982986111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46003.317982986111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46003.317982986111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46003.317982986111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46003.317982986111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46003.317982986111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46003.317982986111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46003.317982986111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46003.317982986111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46003.317982986111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46003.317982986111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46003.317982986111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46003.317982986111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46003.317982986111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46003.317982986111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46003.317982986111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46003.317982986111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46003.317982986111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46003.317982986111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46003.317982986111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46003.317982986111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46003.317982986111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46003.317982986111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46003.317982986111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46003.317982986111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46003.317982986111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46003.317982986111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46003.317982986111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46003.317982986111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46003.317982986111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46003.317982986111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46003.317982986111</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33985</v>
      </c>
      <c r="E2" s="136" t="s">
        <v>39106</v>
      </c>
      <c r="F2" s="116" t="s">
        <v>39141</v>
      </c>
      <c r="G2" s="72" t="str">
        <f t="shared" ref="G2:G46" ca="1" si="0">IFERROR(NOW()-F2,"-")</f>
        <v>-</v>
      </c>
      <c r="H2" s="116">
        <v>46003.265057870369</v>
      </c>
      <c r="I2" s="114" t="str">
        <f>IFERROR(VLOOKUP(D2,DB!A:F,6,0),"")</f>
        <v>SCECO</v>
      </c>
      <c r="J2" s="114" t="str">
        <f>IFERROR(VLOOKUP(D2,DB!A:G,7,0),"")</f>
        <v>Dead+No BB Design</v>
      </c>
      <c r="K2" s="117" t="s">
        <v>39142</v>
      </c>
      <c r="L2" s="131" t="str">
        <f>IFERROR(VLOOKUP(D2,DB!A:I,9,0),"")</f>
        <v>Latis</v>
      </c>
    </row>
    <row r="3" spans="1:16382" ht="31.5" customHeight="1">
      <c r="A3" s="113" t="s">
        <v>39143</v>
      </c>
      <c r="B3" s="114" t="str">
        <f>IFERROR(VLOOKUP(D3,DB!A:K,11,0),"")</f>
        <v>R6</v>
      </c>
      <c r="C3" s="115">
        <v>1</v>
      </c>
      <c r="D3" s="114" t="s">
        <v>31114</v>
      </c>
      <c r="E3" s="136" t="s">
        <v>39106</v>
      </c>
      <c r="F3" s="116">
        <v>46003.267650462964</v>
      </c>
      <c r="G3" s="72">
        <f t="shared" ca="1" si="0"/>
        <v>5.033252314751735E-2</v>
      </c>
      <c r="H3" s="116">
        <v>46003.267581018517</v>
      </c>
      <c r="I3" s="114" t="str">
        <f>IFERROR(VLOOKUP(D3,DB!A:F,6,0),"")</f>
        <v>SCECO</v>
      </c>
      <c r="J3" s="114" t="str">
        <f>IFERROR(VLOOKUP(D3,DB!A:G,7,0),"")</f>
        <v>Vandalized</v>
      </c>
      <c r="K3" s="117" t="s">
        <v>39144</v>
      </c>
      <c r="L3" s="131" t="str">
        <f>IFERROR(VLOOKUP(D3,DB!A:I,9,0),"")</f>
        <v>Latis</v>
      </c>
    </row>
    <row r="4" spans="1:16382" ht="31.5" customHeight="1">
      <c r="A4" s="113"/>
      <c r="B4" s="114" t="str">
        <f>IFERROR(VLOOKUP(D4,DB!A:K,11,0),"")</f>
        <v/>
      </c>
      <c r="C4" s="115"/>
      <c r="D4" s="114"/>
      <c r="E4" s="136"/>
      <c r="F4" s="116"/>
      <c r="G4" s="72">
        <f t="shared" ca="1" si="0"/>
        <v>46003.317982986111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46003.317982986111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46003.317982986111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46003.317982986111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46003.317982986111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46003.317982986111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46003.317982986111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46003.317982986111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46003.317982986111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46003.317982986111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46003.317982986111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46003.317982986111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46003.317982986111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46003.317982986111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46003.317982986111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46003.317982986111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46003.317982986111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46003.317982986111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46003.317982986111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46003.317982986111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46003.317982986111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46003.317982986111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46003.317982986111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46003.317982986111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46003.317982986111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46003.317982986111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46003.317982986111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46003.317982986111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46003.317982986111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46003.317982986111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46003.317982986111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46003.317982986111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46003.317982986111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46003.317982986111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46003.317982986111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46003.317982986111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46003.317982986111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46003.317982986111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46003.317982986111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46003.317982986111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46003.317982986111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46003.317982986111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46003.317982986111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46003.317982986111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46003.317982986111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46003.317982986111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46003.317982986111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46003.317982986111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46003.317982986111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46003.317982986111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46003.317982986111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46003.317982986111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46003.317982986111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46003.317982986111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46003.317982986111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46003.317982986111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46003.317982986111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46003.317982986111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46003.317982986111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46003.317982986111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46003.317982986111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46003.317982986111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46003.317982986111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46003.317982986111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46003.317982986111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46003.317982986111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46003.317982986111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46003.317982986111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46003.317982986111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46003.317982986111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46003.317982986111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46003.317982986111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46003.317982986111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46003.317982986111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46003.317982986111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46003.317982986111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46003.317982986111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46003.317982986111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46003.317982986111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46003.317982986111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46003.317982986111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46003.317982986111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46003.317982986111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46003.317982986111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46003.317982986111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46003.317982986111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46003.317982986111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46003.317982986111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46003.317982986111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46003.317982986111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46003.317982986111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46003.317982986111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46003.317982986111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46003.317982986111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46003.317982986111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46003.317982986111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46003.317982986111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46003.317982986111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46003.317982986111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46003.317982986111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46003.317982986111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46003.317982986111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46003.317982986111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46003.317982986111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46003.317982986111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46003.317982986111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46003.317982986111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46003.317982986111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46003.317982986111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46003.317982986111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46003.317982986111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46003.317982986111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46003.317982986111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46003.317982986111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46003.317982986111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46003.317982986111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46003.317982986111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46003.317982986111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46003.317982986111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46003.317982986111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46003.317982986111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46003.317982986111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46003.317982986111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46003.317982986111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46003.317982986111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46003.317982986111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46003.317982986111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46003.317982986111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46003.317982986111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46003.317982986111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46003.317982986111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46003.317982986111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46003.317982986111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46003.317982986111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46003.317982986111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46003.317982986111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46003.317982986111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46003.317982986111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46003.317982986111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46003.317982986111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46003.317982986111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46003.317982986111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46003.317982986111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46003.317982986111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46003.317982986111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46003.317982986111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46003.317982986111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46003.317982986111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46003.317982986111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46003.317982986111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46003.317982986111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46003.317982986111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46003.317982986111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46003.317982986111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46003.317982986111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46003.317982986111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46003.317982986111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46003.317982986111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46003.317982986111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46003.317982986111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46003.317982986111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46003.317982986111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46003.317982986111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46003.317982986111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46003.317982986111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46003.317982986111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46003.317982986111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46003.317982986111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46003.317982986111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46003.317982986111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46003.317982986111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46003.317982986111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46003.317982986111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46003.317982986111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46003.317982986111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46003.317982986111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46003.317982986111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46003.317982986111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46003.317982986111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46003.317982986111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46003.317982986111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46003.317982986111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46003.317982986111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46003.317982986111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46003.317982986111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46003.317982986111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46003.317982986111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46003.317982986111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46003.317982986111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46003.317982986111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46003.317982986111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46003.317982986111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46003.317982986111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46003.317982986111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46003.317982986111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46003.317982986111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46003.317982986111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46003.317982986111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46003.317982986111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46003.317982986111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46003.317982986111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46003.317982986111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46003.317982986111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46003.317982986111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46003.317982986111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46003.317982986111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46003.317982986111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46003.317982986111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46003.317982986111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46003.317982986111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46003.317982986111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46003.317982986111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46003.317982986111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46003.317982986111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46003.317982986111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46003.317982986111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46003.317982986111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46003.317982986111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46003.317982986111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46003.317982986111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46003.317982986111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46003.317982986111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46003.317982986111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46003.317982986111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46003.317982986111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46003.317982986111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46003.317982986111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46003.317982986111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46003.317982986111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46003.317982986111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46003.317982986111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46003.317982986111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46003.317982986111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46003.317982986111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46003.317982986111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46003.317982986111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46003.317982986111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46003.317982986111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46003.317982986111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46003.317982986111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46003.317982986111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46003.317982986111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46003.317982986111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46003.317982986111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46003.317982986111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46003.317982986111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46003.317982986111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46003.317982986111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46003.317982986111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46003.317982986111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46003.317982986111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46003.317982986111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46003.317982986111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46003.317982986111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46003.317982986111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46003.317982986111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46003.317982986111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46003.317982986111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46003.317982986111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46003.317982986111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46003.317982986111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46003.317982986111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46003.317982986111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46003.317982986111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46003.317982986111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46003.317982986111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46003.317982986111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46003.317982986111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46003.317982986111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46003.317982986111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46003.317982986111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46003.317982986111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46003.317982986111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46003.317982986111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46003.317982986111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46003.317982986111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46003.317982986111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46003.317982986111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46003.317982986111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46003.317982986111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46003.317982986111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46003.317982986111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46003.317982986111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46003.317982986111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46003.317982986111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46003.317982986111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46003.317982986111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46003.317982986111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46003.317982986111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46003.317982986111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46003.317982986111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46003.317982986111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46003.317982986111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46003.317982986111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46003.317982986111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46003.317982986111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46003.317982986111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46003.317982986111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46003.317982986111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46003.317982986111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46003.317982986111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46003.317982986111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46003.317982986111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46003.317982986111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46003.317982986111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46003.317982986111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46003.317982986111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46003.317982986111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46003.317982986111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46003.317982986111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46003.317982986111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46003.317982986111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46003.317982986111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46003.317982986111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46003.317982986111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46003.317982986111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46003.317982986111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46003.317982986111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46003.317982986111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46003.317982986111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46003.317982986111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46003.317982986111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46003.317982986111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46003.317982986111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46003.317982986111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46003.317982986111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46003.317982986111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46003.317982986111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46003.317982986111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46003.317982986111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46003.317982986111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46003.317982986111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46003.317982986111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46003.317982986111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46003.317982986111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46003.317982986111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46003.317982986111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46003.317982986111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46003.317982986111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46003.317982986111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46003.317982986111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46003.317982986111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46003.317982986111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46003.317982986111</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46003.317982986111</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2025-12-12T04:38:20Z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