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669" documentId="120_S{2AC9BD13-BADA-5192-A53E-5A8FF88502F6}" xr6:coauthVersionLast="47" xr6:coauthVersionMax="47" xr10:uidLastSave="{39EC3058-8102-4FBE-8D2A-ACFC36B6D78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4" l="1"/>
  <c r="J4" i="4"/>
  <c r="L4" i="4"/>
  <c r="G4" i="4"/>
  <c r="B4" i="4"/>
  <c r="I6" i="4"/>
  <c r="B3" i="4"/>
  <c r="G3" i="4"/>
  <c r="I3" i="4"/>
  <c r="J3" i="4"/>
  <c r="L3" i="4"/>
  <c r="B5" i="4"/>
  <c r="G5" i="4"/>
  <c r="I5" i="4"/>
  <c r="J5" i="4"/>
  <c r="L5" i="4"/>
  <c r="B6" i="4"/>
  <c r="G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alcChain>
</file>

<file path=xl/sharedStrings.xml><?xml version="1.0" encoding="utf-8"?>
<sst xmlns="http://schemas.openxmlformats.org/spreadsheetml/2006/main" count="180303" uniqueCount="39131">
  <si>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</si>
  <si>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</si>
  <si>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</si>
  <si>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</si>
  <si>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</si>
  <si>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</si>
  <si>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</si>
  <si>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</si>
  <si>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</si>
  <si>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</si>
  <si>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</si>
  <si>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</si>
  <si>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</si>
  <si>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</si>
  <si>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</si>
  <si>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</si>
  <si>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</si>
  <si>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</si>
  <si>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</si>
  <si>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</si>
  <si>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</si>
  <si>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</si>
  <si>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</si>
  <si>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</si>
  <si>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</si>
  <si>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</si>
  <si>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</si>
  <si>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</si>
  <si>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</si>
  <si>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</si>
  <si>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</si>
  <si>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</si>
  <si>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</si>
  <si>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</si>
  <si>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</si>
  <si>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</si>
  <si>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</si>
  <si>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</si>
  <si>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</si>
  <si>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</si>
  <si>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</si>
  <si>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</si>
  <si>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</si>
  <si>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</si>
  <si>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</si>
  <si>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</si>
  <si>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</si>
  <si>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</si>
  <si>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</si>
  <si>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</si>
  <si>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</si>
  <si>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</si>
  <si>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</si>
  <si>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</si>
  <si>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</si>
  <si>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</si>
  <si>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</si>
  <si>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</si>
  <si>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</si>
  <si>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</si>
  <si>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</si>
  <si>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</si>
  <si>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</si>
  <si>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</si>
  <si>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</si>
  <si>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</si>
  <si>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</si>
  <si>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</si>
  <si>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</si>
  <si>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</si>
  <si>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</si>
  <si>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</si>
  <si>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</si>
  <si>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</si>
  <si>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</si>
  <si>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</si>
  <si>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</si>
  <si>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</si>
  <si>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</si>
  <si>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</si>
  <si>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</si>
  <si>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</si>
  <si>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</si>
  <si>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</si>
  <si>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</si>
  <si>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</si>
  <si>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</si>
  <si>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</si>
  <si>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</si>
  <si>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</si>
  <si>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</si>
  <si>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</si>
  <si>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</si>
  <si>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</si>
  <si>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</si>
  <si>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</si>
  <si>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</si>
  <si>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</si>
  <si>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</si>
  <si>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</si>
  <si>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</si>
  <si>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</si>
  <si>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</si>
  <si>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</si>
  <si>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</si>
  <si>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</si>
  <si>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</si>
  <si>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</si>
  <si>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</si>
  <si>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</si>
  <si>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</si>
  <si>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</si>
  <si>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</si>
  <si>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</si>
  <si>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</si>
  <si>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</si>
  <si>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</si>
  <si>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</si>
  <si>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</si>
  <si>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</si>
  <si>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</si>
  <si>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</si>
  <si>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</si>
  <si>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</si>
  <si>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</si>
  <si>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</si>
  <si>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</si>
  <si>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</si>
  <si>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</si>
  <si>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</si>
  <si>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</si>
  <si>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</si>
  <si>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</si>
  <si>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</si>
  <si>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</si>
  <si>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</si>
  <si>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</si>
  <si>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</si>
  <si>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</si>
  <si>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</si>
  <si>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</si>
  <si>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</si>
  <si>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</si>
  <si>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</si>
  <si>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</si>
  <si>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</si>
  <si>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</si>
  <si>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</si>
  <si>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</si>
  <si>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</si>
  <si>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</si>
  <si>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</si>
  <si>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</si>
  <si>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</si>
  <si>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</si>
  <si>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</si>
  <si>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</si>
  <si>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</si>
  <si>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</si>
  <si>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</si>
  <si>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</si>
  <si>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</si>
  <si>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</si>
  <si>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</si>
  <si>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</si>
  <si>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</si>
  <si>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</si>
  <si>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</si>
  <si>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</si>
  <si>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</si>
  <si>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</si>
  <si>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</si>
  <si>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</si>
  <si>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</si>
  <si>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</si>
  <si>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</si>
  <si>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</si>
  <si>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</si>
  <si>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</si>
  <si>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</si>
  <si>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</si>
  <si>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</si>
  <si>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</si>
  <si>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</si>
  <si>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</si>
  <si>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</si>
  <si>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</si>
  <si>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</si>
  <si>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</si>
  <si>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</si>
  <si>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</si>
  <si>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</si>
  <si>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</si>
  <si>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</si>
  <si>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</si>
  <si>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</si>
  <si>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</si>
  <si>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</si>
  <si>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</si>
  <si>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</si>
  <si>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</si>
  <si>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</si>
  <si>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</si>
  <si>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</si>
  <si>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</si>
  <si>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</si>
  <si>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</si>
  <si>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</si>
  <si>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</si>
  <si>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</si>
  <si>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</si>
  <si>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</si>
  <si>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</si>
  <si>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</si>
  <si>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</si>
  <si>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</si>
  <si>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</si>
  <si>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</si>
  <si>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</si>
  <si>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</si>
  <si>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</si>
  <si>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</si>
  <si>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</si>
  <si>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</si>
  <si>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</si>
  <si>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</si>
  <si>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</si>
  <si>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</si>
  <si>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</si>
  <si>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</si>
  <si>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</si>
  <si>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</si>
  <si>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</si>
  <si>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</si>
  <si>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</si>
  <si>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</si>
  <si>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</si>
  <si>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</si>
  <si>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</si>
  <si>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</si>
  <si>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</si>
  <si>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</si>
  <si>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</si>
  <si>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</si>
  <si>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</si>
  <si>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</si>
  <si>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</si>
  <si>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</si>
  <si>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</si>
  <si>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</si>
  <si>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</si>
  <si>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</si>
  <si>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</si>
  <si>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</si>
  <si>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</si>
  <si>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</si>
  <si>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</si>
  <si>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</si>
  <si>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</si>
  <si>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</si>
  <si>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</si>
  <si>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</si>
  <si>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</si>
  <si>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</si>
  <si>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</si>
  <si>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</si>
  <si>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</si>
  <si>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</si>
  <si>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</si>
  <si>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</si>
  <si>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</si>
  <si>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</si>
  <si>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</si>
  <si>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</si>
  <si>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</si>
  <si>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</si>
  <si>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</si>
  <si>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</si>
  <si>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</si>
  <si>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</si>
  <si>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</si>
  <si>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</si>
  <si>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</si>
  <si>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</si>
  <si>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</si>
  <si>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</si>
  <si>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</si>
  <si>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</si>
  <si>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</si>
  <si>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</si>
  <si>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</si>
  <si>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</si>
  <si>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</si>
  <si>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</si>
  <si>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</si>
  <si>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</si>
  <si>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</si>
  <si>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</si>
  <si>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</si>
  <si>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</si>
  <si>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</si>
  <si>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</si>
  <si>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</si>
  <si>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</si>
  <si>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</si>
  <si>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</si>
  <si>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</si>
  <si>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</si>
  <si>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</si>
  <si>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</si>
  <si>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</si>
  <si>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</si>
  <si>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</si>
  <si>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</si>
  <si>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</si>
  <si>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</si>
  <si>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</si>
  <si>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</si>
  <si>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</si>
  <si>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</si>
  <si>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</si>
  <si>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</si>
  <si>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</si>
  <si>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</si>
  <si>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</si>
  <si>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</si>
  <si>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</si>
  <si>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</si>
  <si>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</si>
  <si>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</si>
  <si>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</si>
  <si>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</si>
  <si>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</si>
  <si>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</si>
  <si>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</si>
  <si>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</si>
  <si>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</si>
  <si>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</si>
  <si>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</si>
  <si>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</si>
  <si>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</si>
  <si>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</si>
  <si>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</si>
  <si>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</si>
  <si>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</si>
  <si>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</si>
  <si>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</si>
  <si>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</si>
  <si>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</si>
  <si>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</si>
  <si>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</si>
  <si>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</si>
  <si>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</si>
  <si>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</si>
  <si>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</si>
  <si>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</si>
  <si>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</si>
  <si>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</si>
  <si>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</si>
  <si>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</si>
  <si>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</si>
  <si>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</si>
  <si>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</si>
  <si>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</si>
  <si>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</si>
  <si>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</si>
  <si>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</si>
  <si>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</si>
  <si>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</si>
  <si>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</si>
  <si>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</si>
  <si>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</si>
  <si>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</si>
  <si>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</si>
  <si>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</si>
  <si>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</si>
  <si>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</si>
  <si>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</si>
  <si>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</si>
  <si>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</si>
  <si>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</si>
  <si>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</si>
  <si>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</si>
  <si>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</si>
  <si>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</si>
  <si>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</si>
  <si>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</si>
  <si>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</si>
  <si>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</si>
  <si>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</si>
  <si>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</si>
  <si>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</si>
  <si>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</si>
  <si>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</si>
  <si>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</si>
  <si>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</si>
  <si>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</si>
  <si>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</si>
  <si>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</si>
  <si>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</si>
  <si>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</si>
  <si>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</si>
  <si>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</si>
  <si>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</si>
  <si>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</si>
  <si>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</si>
  <si>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</si>
  <si>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</si>
  <si>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</si>
  <si>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</si>
  <si>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</si>
  <si>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</si>
  <si>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</si>
  <si>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</si>
  <si>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</si>
  <si>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</si>
  <si>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</si>
  <si>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</si>
  <si>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</si>
  <si>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</si>
  <si>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</si>
  <si>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</si>
  <si>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</si>
  <si>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</si>
  <si>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</si>
  <si>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</si>
  <si>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</si>
  <si>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</si>
  <si>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</si>
  <si>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</si>
  <si>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</si>
  <si>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</si>
  <si>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</si>
  <si>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</si>
  <si>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</si>
  <si>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</si>
  <si>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</si>
  <si>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</si>
  <si>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</si>
  <si>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</si>
  <si>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</si>
  <si>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</si>
  <si>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</si>
  <si>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</si>
  <si>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</si>
  <si>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</si>
  <si>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</si>
  <si>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</si>
  <si>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</si>
  <si>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</si>
  <si>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</si>
  <si>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</si>
  <si>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</si>
  <si>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</si>
  <si>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</si>
  <si>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</si>
  <si>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</si>
  <si>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</si>
  <si>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</si>
  <si>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</si>
  <si>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</si>
  <si>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</si>
  <si>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</si>
  <si>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</si>
  <si>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</si>
  <si>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</si>
  <si>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</si>
  <si>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</si>
  <si>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</si>
  <si>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</si>
  <si>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</si>
  <si>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</si>
  <si>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</si>
  <si>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</si>
  <si>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</si>
  <si>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</si>
  <si>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</si>
  <si>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</si>
  <si>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</si>
  <si>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</si>
  <si>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</si>
  <si>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</si>
  <si>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</si>
  <si>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</si>
  <si>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</si>
  <si>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</si>
  <si>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</si>
  <si>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</si>
  <si>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</si>
  <si>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</si>
  <si>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</si>
  <si>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</si>
  <si>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</si>
  <si>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</si>
  <si>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</si>
  <si>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</si>
  <si>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</si>
  <si>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</si>
  <si>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</si>
  <si>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</si>
  <si>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</si>
  <si>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</si>
  <si>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</si>
  <si>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</si>
  <si>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</si>
  <si>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</si>
  <si>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</si>
  <si>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</si>
  <si>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</si>
  <si>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</si>
  <si>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</si>
  <si>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</si>
  <si>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</si>
  <si>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</si>
  <si>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</si>
  <si>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</si>
  <si>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</si>
  <si>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</si>
  <si>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</si>
  <si>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</si>
  <si>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</si>
  <si>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</si>
  <si>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</si>
  <si>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</si>
  <si>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</si>
  <si>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</si>
  <si>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</si>
  <si>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</si>
  <si>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</si>
  <si>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</si>
  <si>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</si>
  <si>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</si>
  <si>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</si>
  <si>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</si>
  <si>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</si>
  <si>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</si>
  <si>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</si>
  <si>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</si>
  <si>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</si>
  <si>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</si>
  <si>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</si>
  <si>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</si>
  <si>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</si>
  <si>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</si>
  <si>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</si>
  <si>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</si>
  <si>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</si>
  <si>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</si>
  <si>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</si>
  <si>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</si>
  <si>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</si>
  <si>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</si>
  <si>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</si>
  <si>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</si>
  <si>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</si>
  <si>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</si>
  <si>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</si>
  <si>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</si>
  <si>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</si>
  <si>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</si>
  <si>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</si>
  <si>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</si>
  <si>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</si>
  <si>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</si>
  <si>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</si>
  <si>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</si>
  <si>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</si>
  <si>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</si>
  <si>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</si>
  <si>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</si>
  <si>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</si>
  <si>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</si>
  <si>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</si>
  <si>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</si>
  <si>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</si>
  <si>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</si>
  <si>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</si>
  <si>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</si>
  <si>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</si>
  <si>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</si>
  <si>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</si>
  <si>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</si>
  <si>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</si>
  <si>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</si>
  <si>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</si>
  <si>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</si>
  <si>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</si>
  <si>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</si>
  <si>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</si>
  <si>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</si>
  <si>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</si>
  <si>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</si>
  <si>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</si>
  <si>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</si>
  <si>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</si>
  <si>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</si>
  <si>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</si>
  <si>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</si>
  <si>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</si>
  <si>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</si>
  <si>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</si>
  <si>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</si>
  <si>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</si>
  <si>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</si>
  <si>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</si>
  <si>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</si>
  <si>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</si>
  <si>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</si>
  <si>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</si>
  <si>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</si>
  <si>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</si>
  <si>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</si>
  <si>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</si>
  <si>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</si>
  <si>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</si>
  <si>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</si>
  <si>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</si>
  <si>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</si>
  <si>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</si>
  <si>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</si>
  <si>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</si>
  <si>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</si>
  <si>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</si>
  <si>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</si>
  <si>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</si>
  <si>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</si>
  <si>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</si>
  <si>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</si>
  <si>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</si>
  <si>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</si>
  <si>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</si>
  <si>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</si>
  <si>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</si>
  <si>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</si>
  <si>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</si>
  <si>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</si>
  <si>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</si>
  <si>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</si>
  <si>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</si>
  <si>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</si>
  <si>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</si>
  <si>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</si>
  <si>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</si>
  <si>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</si>
  <si>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</si>
  <si>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</si>
  <si>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</si>
  <si>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</si>
  <si>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</si>
  <si>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</si>
  <si>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</si>
  <si>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</si>
  <si>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</si>
  <si>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</si>
  <si>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</si>
  <si>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</si>
  <si>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</si>
  <si>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</si>
  <si>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</si>
  <si>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</si>
  <si>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</si>
  <si>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</si>
  <si>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</si>
  <si>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</si>
  <si>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</si>
  <si>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</si>
  <si>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</si>
  <si>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</si>
  <si>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</si>
  <si>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</si>
  <si>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</si>
  <si>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</si>
  <si>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</si>
  <si>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</si>
  <si>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</si>
  <si>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</si>
  <si>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</si>
  <si>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</si>
  <si>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</si>
  <si>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</si>
  <si>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</si>
  <si>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</si>
  <si>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</si>
  <si>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</si>
  <si>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</si>
  <si>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</si>
  <si>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</si>
  <si>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</si>
  <si>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</si>
  <si>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</si>
  <si>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</si>
  <si>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</si>
  <si>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</si>
  <si>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</si>
  <si>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</si>
  <si>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</si>
  <si>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</si>
  <si>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</si>
  <si>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</si>
  <si>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</si>
  <si>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</si>
  <si>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</si>
  <si>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</si>
  <si>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</si>
  <si>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</si>
  <si>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</si>
  <si>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</si>
  <si>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</si>
  <si>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</si>
  <si>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</si>
  <si>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</si>
  <si>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</si>
  <si>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</si>
  <si>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</si>
  <si>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</si>
  <si>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</si>
  <si>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</si>
  <si>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</si>
  <si>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</si>
  <si>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</si>
  <si>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</si>
  <si>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</si>
  <si>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</si>
  <si>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</si>
  <si>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</si>
  <si>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</si>
  <si>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</si>
  <si>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</si>
  <si>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</si>
  <si>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</si>
  <si>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</si>
  <si>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</si>
  <si>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</si>
  <si>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</si>
  <si>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</si>
  <si>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</si>
  <si>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</si>
  <si>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</si>
  <si>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</si>
  <si>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</si>
  <si>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</si>
  <si>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</si>
  <si>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</si>
  <si>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</si>
  <si>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</si>
  <si>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</si>
  <si>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</si>
  <si>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</si>
  <si>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</si>
  <si>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</si>
  <si>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</si>
  <si>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</si>
  <si>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</si>
  <si>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</si>
  <si>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</si>
  <si>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</si>
  <si>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</si>
  <si>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</si>
  <si>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</si>
  <si>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</si>
  <si>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</si>
  <si>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</si>
  <si>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</si>
  <si>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</si>
  <si>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</si>
  <si>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</si>
  <si>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</si>
  <si>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</si>
  <si>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</si>
  <si>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</si>
  <si>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</si>
  <si>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</si>
  <si>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</si>
  <si>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</si>
  <si>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</si>
  <si>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</si>
  <si>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</si>
  <si>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</si>
  <si>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</si>
  <si>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</si>
  <si>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</si>
  <si>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</si>
  <si>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</si>
  <si>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</si>
  <si>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</si>
  <si>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</si>
  <si>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</si>
  <si>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</si>
  <si>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</si>
  <si>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</si>
  <si>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</si>
  <si>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</si>
  <si>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</si>
  <si>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</si>
  <si>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</si>
  <si>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</si>
  <si>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</si>
  <si>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</si>
  <si>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</si>
  <si>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</si>
  <si>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</si>
  <si>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</si>
  <si>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</si>
  <si>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</si>
  <si>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</si>
  <si>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</si>
  <si>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</si>
  <si>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</si>
  <si>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</si>
  <si>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</si>
  <si>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</si>
  <si>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</si>
  <si>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</si>
  <si>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</si>
  <si>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</si>
  <si>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</si>
  <si>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</si>
  <si>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</si>
  <si>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</si>
  <si>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</si>
  <si>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</si>
  <si>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</si>
  <si>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</si>
  <si>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</si>
  <si>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</si>
  <si>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</si>
  <si>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</si>
  <si>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</si>
  <si>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</si>
  <si>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</si>
  <si>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</si>
  <si>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</si>
  <si>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</si>
  <si>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</si>
  <si>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</si>
  <si>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</si>
  <si>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</si>
  <si>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</si>
  <si>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</si>
  <si>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</si>
  <si>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</si>
  <si>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</si>
  <si>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</si>
  <si>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</si>
  <si>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</si>
  <si>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</si>
  <si>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</si>
  <si>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</si>
  <si>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</si>
  <si>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</si>
  <si>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</si>
  <si>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</si>
  <si>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</si>
  <si>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</si>
  <si>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</si>
  <si>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</si>
  <si>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</si>
  <si>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</si>
  <si>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</si>
  <si>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</si>
  <si>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</si>
  <si>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</si>
  <si>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</si>
  <si>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</si>
  <si>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</si>
  <si>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</si>
  <si>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</si>
  <si>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</si>
  <si>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</si>
  <si>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</si>
  <si>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</si>
  <si>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</si>
  <si>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</si>
  <si>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</si>
  <si>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</si>
  <si>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</si>
  <si>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</si>
  <si>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</si>
  <si>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</si>
  <si>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</si>
  <si>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</si>
  <si>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</si>
  <si>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</si>
  <si>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</si>
  <si>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</si>
  <si>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</si>
  <si>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</si>
  <si>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</si>
  <si>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</si>
  <si>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</si>
  <si>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</si>
  <si>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</si>
  <si>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</si>
  <si>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</si>
  <si>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</si>
  <si>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</si>
  <si>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</si>
  <si>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</si>
  <si>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</si>
  <si>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</si>
  <si>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</si>
  <si>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</si>
  <si>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</si>
  <si>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</si>
  <si>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</si>
  <si>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</si>
  <si>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</si>
  <si>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</si>
  <si>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</si>
  <si>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</si>
  <si>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</si>
  <si>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</si>
  <si>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</si>
  <si>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</si>
  <si>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</si>
  <si>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</si>
  <si>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</si>
  <si>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</si>
  <si>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</si>
  <si>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</si>
  <si>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</si>
  <si>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</si>
  <si>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</si>
  <si>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</si>
  <si>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</si>
  <si>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</si>
  <si>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</si>
  <si>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</si>
  <si>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</si>
  <si>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</si>
  <si>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</si>
  <si>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</si>
  <si>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</si>
  <si>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</si>
  <si>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</si>
  <si>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</si>
  <si>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</si>
  <si>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</si>
  <si>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</si>
  <si>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</si>
  <si>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</si>
  <si>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</si>
  <si>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</si>
  <si>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</si>
  <si>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</si>
  <si>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</si>
  <si>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</si>
  <si>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</si>
  <si>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</si>
  <si>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</si>
  <si>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</si>
  <si>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</si>
  <si>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</si>
  <si>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</si>
  <si>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</si>
  <si>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</si>
  <si>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</si>
  <si>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</si>
  <si>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</si>
  <si>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</si>
  <si>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</si>
  <si>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</si>
  <si>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</si>
  <si>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</si>
  <si>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</si>
  <si>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</si>
  <si>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</si>
  <si>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</si>
  <si>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</si>
  <si>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</si>
  <si>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</si>
  <si>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</si>
  <si>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</si>
  <si>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</si>
  <si>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</si>
  <si>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</si>
  <si>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</si>
  <si>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</si>
  <si>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</si>
  <si>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</si>
  <si>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</si>
  <si>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</si>
  <si>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</si>
  <si>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</si>
  <si>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</si>
  <si>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</si>
  <si>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</si>
  <si>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</si>
  <si>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</si>
  <si>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</si>
  <si>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</si>
  <si>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</si>
  <si>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</si>
  <si>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</si>
  <si>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</si>
  <si>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</si>
  <si>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</si>
  <si>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</si>
  <si>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</si>
  <si>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</si>
  <si>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</si>
  <si>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</si>
  <si>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</si>
  <si>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</si>
  <si>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</si>
  <si>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</si>
  <si>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</si>
  <si>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</si>
  <si>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</si>
  <si>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</si>
  <si>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</si>
  <si>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</si>
  <si>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</si>
  <si>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</si>
  <si>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</si>
  <si>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</si>
  <si>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</si>
  <si>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</si>
  <si>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</si>
  <si>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</si>
  <si>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</si>
  <si>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</si>
  <si>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</si>
  <si>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</si>
  <si>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</si>
  <si>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</si>
  <si>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</si>
  <si>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</si>
  <si>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</si>
  <si>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</si>
  <si>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</si>
  <si>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</si>
  <si>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</si>
  <si>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</si>
  <si>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</si>
  <si>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</si>
  <si>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</si>
  <si>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</si>
  <si>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</si>
  <si>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</si>
  <si>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</si>
  <si>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</si>
  <si>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</si>
  <si>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</si>
  <si>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</si>
  <si>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</si>
  <si>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</si>
  <si>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</si>
  <si>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</si>
  <si>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</si>
  <si>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</si>
  <si>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</si>
  <si>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</si>
  <si>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</si>
  <si>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</si>
  <si>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</si>
  <si>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</si>
  <si>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</si>
  <si>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</si>
  <si>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</si>
  <si>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</si>
  <si>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</si>
  <si>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</si>
  <si>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</si>
  <si>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</si>
  <si>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</si>
  <si>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</si>
  <si>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</si>
  <si>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</si>
  <si>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</si>
  <si>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</si>
  <si>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</si>
  <si>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</si>
  <si>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</si>
  <si>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</si>
  <si>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</si>
  <si>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</si>
  <si>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</si>
  <si>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</si>
  <si>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</si>
  <si>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</si>
  <si>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</si>
  <si>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</si>
  <si>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</si>
  <si>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</si>
  <si>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</si>
  <si>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</si>
  <si>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</si>
  <si>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</si>
  <si>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</si>
  <si>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</si>
  <si>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</si>
  <si>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</si>
  <si>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</si>
  <si>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</si>
  <si>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</si>
  <si>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</si>
  <si>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</si>
  <si>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</si>
  <si>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</si>
  <si>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</si>
  <si>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</si>
  <si>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</si>
  <si>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</si>
  <si>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</si>
  <si>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</si>
  <si>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</si>
  <si>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</si>
  <si>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</si>
  <si>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</si>
  <si>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</si>
  <si>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</si>
  <si>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</si>
  <si>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</si>
  <si>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</si>
  <si>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</si>
  <si>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</si>
  <si>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</si>
  <si>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</si>
  <si>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</si>
  <si>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</si>
  <si>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</si>
  <si>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</si>
  <si>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</si>
  <si>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</si>
  <si>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</si>
  <si>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</si>
  <si>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</si>
  <si>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</si>
  <si>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</si>
  <si>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</si>
  <si>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</si>
  <si>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</si>
  <si>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</si>
  <si>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</si>
  <si>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</si>
  <si>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</si>
  <si>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</si>
  <si>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</si>
  <si>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</si>
  <si>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</si>
  <si>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</si>
  <si>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</si>
  <si>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</si>
  <si>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</si>
  <si>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</si>
  <si>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</si>
  <si>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</si>
  <si>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</si>
  <si>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</si>
  <si>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</si>
  <si>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</si>
  <si>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</si>
  <si>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</si>
  <si>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</si>
  <si>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</si>
  <si>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</si>
  <si>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</si>
  <si>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</si>
  <si>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</si>
  <si>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</si>
  <si>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</si>
  <si>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</si>
  <si>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</si>
  <si>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</si>
  <si>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</si>
  <si>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</si>
  <si>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</si>
  <si>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</si>
  <si>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</si>
  <si>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</si>
  <si>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</si>
  <si>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</si>
  <si>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</si>
  <si>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</si>
  <si>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</si>
  <si>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</si>
  <si>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</si>
  <si>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</si>
  <si>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</si>
  <si>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</si>
  <si>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</si>
  <si>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</si>
  <si>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</si>
  <si>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</si>
  <si>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</si>
  <si>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</si>
  <si>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</si>
  <si>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</si>
  <si>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</si>
  <si>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</si>
  <si>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</si>
  <si>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</si>
  <si>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</si>
  <si>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</si>
  <si>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</si>
  <si>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</si>
  <si>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</si>
  <si>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</si>
  <si>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</si>
  <si>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</si>
  <si>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</si>
  <si>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</si>
  <si>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</si>
  <si>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</si>
  <si>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</si>
  <si>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</si>
  <si>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</si>
  <si>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</si>
  <si>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</si>
  <si>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</si>
  <si>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</si>
  <si>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</si>
  <si>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</si>
  <si>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</si>
  <si>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</si>
  <si>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</si>
  <si>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</si>
  <si>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</si>
  <si>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</si>
  <si>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</si>
  <si>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</si>
  <si>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</si>
  <si>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</si>
  <si>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</si>
  <si>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</si>
  <si>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</si>
  <si>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</si>
  <si>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</si>
  <si>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</si>
  <si>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</si>
  <si>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</si>
  <si>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</si>
  <si>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</si>
  <si>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</si>
  <si>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</si>
  <si>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</si>
  <si>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</si>
  <si>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</si>
  <si>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</si>
  <si>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</si>
  <si>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</si>
  <si>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</si>
  <si>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</si>
  <si>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</si>
  <si>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</si>
  <si>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</si>
  <si>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</si>
  <si>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</si>
  <si>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</si>
  <si>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</si>
  <si>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</si>
  <si>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</si>
  <si>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</si>
  <si>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</si>
  <si>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</si>
  <si>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</si>
  <si>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</si>
  <si>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</si>
  <si>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</si>
  <si>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</si>
  <si>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</si>
  <si>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</si>
  <si>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</si>
  <si>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</si>
  <si>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</si>
  <si>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</si>
  <si>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</si>
  <si>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</si>
  <si>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</si>
  <si>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</si>
  <si>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</si>
  <si>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</si>
  <si>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</si>
  <si>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</si>
  <si>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</si>
  <si>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</si>
  <si>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</si>
  <si>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</si>
  <si>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</si>
  <si>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</si>
  <si>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</si>
  <si>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</si>
  <si>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</si>
  <si>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</si>
  <si>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</si>
  <si>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</si>
  <si>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</si>
  <si>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</si>
  <si>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</si>
  <si>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</si>
  <si>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</si>
  <si>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</si>
  <si>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</si>
  <si>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</si>
  <si>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</si>
  <si>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</si>
  <si>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</si>
  <si>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</si>
  <si>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</si>
  <si>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</si>
  <si>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</si>
  <si>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</si>
  <si>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</si>
  <si>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</si>
  <si>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</si>
  <si>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</si>
  <si>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</si>
  <si>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</si>
  <si>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</si>
  <si>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</si>
  <si>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</si>
  <si>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</si>
  <si>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</si>
  <si>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</si>
  <si>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</si>
  <si>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</si>
  <si>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</si>
  <si>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</si>
  <si>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</si>
  <si>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</si>
  <si>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</si>
  <si>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</si>
  <si>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</si>
  <si>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</si>
  <si>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</si>
  <si>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</si>
  <si>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</si>
  <si>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</si>
  <si>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</si>
  <si>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</si>
  <si>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</si>
  <si>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</si>
  <si>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</si>
  <si>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</si>
  <si>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</si>
  <si>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</si>
  <si>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</si>
  <si>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</si>
  <si>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</si>
  <si>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</si>
  <si>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</si>
  <si>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</si>
  <si>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</si>
  <si>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</si>
  <si>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</si>
  <si>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</si>
  <si>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</si>
  <si>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</si>
  <si>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</si>
  <si>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</si>
  <si>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</si>
  <si>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</si>
  <si>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</si>
  <si>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</si>
  <si>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</si>
  <si>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</si>
  <si>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</si>
  <si>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</si>
  <si>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</si>
  <si>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</si>
  <si>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</si>
  <si>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</si>
  <si>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</si>
  <si>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</si>
  <si>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</si>
  <si>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</si>
  <si>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</si>
  <si>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</si>
  <si>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</si>
  <si>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</si>
  <si>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</si>
  <si>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</si>
  <si>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</si>
  <si>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</si>
  <si>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</si>
  <si>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</si>
  <si>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</si>
  <si>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</si>
  <si>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</si>
  <si>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</si>
  <si>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</si>
  <si>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</si>
  <si>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</si>
  <si>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</si>
  <si>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</si>
  <si>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</si>
  <si>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</si>
  <si>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</si>
  <si>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</si>
  <si>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</si>
  <si>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</si>
  <si>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</si>
  <si>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</si>
  <si>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</si>
  <si>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</si>
  <si>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</si>
  <si>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</si>
  <si>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</si>
  <si>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</si>
  <si>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</si>
  <si>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</si>
  <si>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</si>
  <si>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</si>
  <si>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</si>
  <si>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</si>
  <si>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</si>
  <si>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</si>
  <si>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</si>
  <si>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</si>
  <si>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</si>
  <si>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</si>
  <si>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</si>
  <si>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</si>
  <si>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</si>
  <si>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</si>
  <si>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</si>
  <si>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</si>
  <si>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</si>
  <si>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</si>
  <si>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</si>
  <si>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</si>
  <si>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</si>
  <si>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</si>
  <si>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</si>
  <si>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</si>
  <si>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</si>
  <si>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</si>
  <si>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</si>
  <si>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</si>
  <si>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</si>
  <si>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</si>
  <si>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</si>
  <si>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</si>
  <si>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</si>
  <si>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</si>
  <si>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</si>
  <si>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</si>
  <si>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</si>
  <si>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</si>
  <si>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</si>
  <si>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</si>
  <si>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</si>
  <si>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</si>
  <si>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</si>
  <si>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</si>
  <si>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</si>
  <si>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</si>
  <si>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</si>
  <si>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</si>
  <si>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</si>
  <si>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</si>
  <si>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</si>
  <si>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</si>
  <si>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</si>
  <si>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</si>
  <si>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</si>
  <si>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</si>
  <si>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</si>
  <si>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</si>
  <si>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</si>
  <si>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</si>
  <si>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</si>
  <si>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</si>
  <si>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</si>
  <si>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</si>
  <si>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</si>
  <si>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</si>
  <si>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</si>
  <si>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</si>
  <si>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</si>
  <si>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</si>
  <si>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</si>
  <si>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</si>
  <si>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</si>
  <si>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</si>
  <si>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</si>
  <si>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</si>
  <si>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</si>
  <si>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</si>
  <si>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</si>
  <si>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</si>
  <si>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</si>
  <si>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</si>
  <si>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</si>
  <si>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</si>
  <si>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</si>
  <si>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</si>
  <si>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</si>
  <si>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</si>
  <si>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</si>
  <si>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</si>
  <si>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</si>
  <si>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</si>
  <si>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</si>
  <si>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</si>
  <si>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</si>
  <si>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</si>
  <si>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</si>
  <si>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</si>
  <si>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</si>
  <si>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</si>
  <si>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</si>
  <si>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</si>
  <si>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</si>
  <si>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</si>
  <si>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</si>
  <si>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</si>
  <si>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</si>
  <si>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</si>
  <si>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</si>
  <si>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</si>
  <si>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</si>
  <si>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</si>
  <si>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</si>
  <si>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</si>
  <si>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</si>
  <si>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</si>
  <si>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</si>
  <si>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</si>
  <si>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</si>
  <si>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</si>
  <si>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</si>
  <si>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</si>
  <si>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</si>
  <si>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</si>
  <si>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</si>
  <si>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</si>
  <si>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</si>
  <si>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</si>
  <si>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</si>
  <si>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</si>
  <si>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</si>
  <si>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</si>
  <si>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</si>
  <si>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</si>
  <si>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</si>
  <si>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</si>
  <si>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</si>
  <si>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</si>
  <si>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</si>
  <si>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</si>
  <si>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</si>
  <si>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</si>
  <si>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</si>
  <si>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</si>
  <si>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</si>
  <si>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</si>
  <si>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</si>
  <si>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</si>
  <si>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</si>
  <si>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</si>
  <si>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</si>
  <si>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</si>
  <si>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</si>
  <si>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</si>
  <si>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</si>
  <si>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</si>
  <si>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</si>
  <si>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</si>
  <si>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</si>
  <si>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</si>
  <si>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</si>
  <si>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</si>
  <si>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</si>
  <si>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</si>
  <si>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</si>
  <si>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</si>
  <si>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</si>
  <si>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</si>
  <si>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</si>
  <si>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</si>
  <si>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</si>
  <si>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</si>
  <si>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</si>
  <si>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</si>
  <si>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</si>
  <si>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</si>
  <si>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</si>
  <si>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</si>
  <si>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</si>
  <si>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</si>
  <si>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</si>
  <si>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</si>
  <si>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</si>
  <si>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</si>
  <si>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</si>
  <si>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</si>
  <si>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</si>
  <si>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</si>
  <si>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</si>
  <si>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</si>
  <si>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</si>
  <si>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</si>
  <si>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</si>
  <si>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</si>
  <si>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</si>
  <si>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</si>
  <si>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</si>
  <si>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</si>
  <si>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</si>
  <si>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</si>
  <si>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</si>
  <si>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</si>
  <si>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</si>
  <si>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</si>
  <si>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</si>
  <si>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</si>
  <si>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</si>
  <si>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</si>
  <si>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</si>
  <si>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</si>
  <si>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</si>
  <si>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</si>
  <si>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</si>
  <si>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</si>
  <si>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</si>
  <si>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</si>
  <si>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</si>
  <si>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</si>
  <si>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</si>
  <si>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</si>
  <si>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</si>
  <si>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</si>
  <si>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</si>
  <si>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</si>
  <si>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</si>
  <si>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</si>
  <si>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</si>
  <si>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</si>
  <si>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</si>
  <si>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</si>
  <si>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</si>
  <si>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</si>
  <si>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</si>
  <si>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</si>
  <si>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</si>
  <si>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</si>
  <si>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</si>
  <si>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</si>
  <si>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</si>
  <si>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</si>
  <si>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</si>
  <si>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</si>
  <si>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</si>
  <si>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</si>
  <si>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</si>
  <si>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</si>
  <si>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</si>
  <si>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</si>
  <si>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</si>
  <si>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</si>
  <si>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</si>
  <si>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</si>
  <si>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</si>
  <si>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</si>
  <si>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</si>
  <si>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</si>
  <si>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</si>
  <si>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</si>
  <si>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</si>
  <si>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</si>
  <si>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</si>
  <si>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</si>
  <si>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</si>
  <si>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</si>
  <si>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</si>
  <si>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</si>
  <si>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</si>
  <si>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</si>
  <si>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</si>
  <si>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</si>
  <si>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</si>
  <si>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</si>
  <si>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</si>
  <si>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</si>
  <si>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</si>
  <si>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</si>
  <si>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</si>
  <si>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</si>
  <si>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</si>
  <si>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</si>
  <si>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</si>
  <si>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</si>
  <si>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</si>
  <si>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</si>
  <si>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</si>
  <si>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</si>
  <si>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</si>
  <si>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</si>
  <si>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</si>
  <si>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</si>
  <si>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</si>
  <si>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</si>
  <si>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</si>
  <si>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</si>
  <si>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</si>
  <si>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</si>
  <si>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</si>
  <si>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</si>
  <si>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</si>
  <si>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</si>
  <si>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</si>
  <si>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</si>
  <si>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</si>
  <si>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</si>
  <si>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</si>
  <si>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</si>
  <si>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</si>
  <si>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</si>
  <si>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</si>
  <si>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</si>
  <si>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</si>
  <si>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</si>
  <si>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</si>
  <si>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</si>
  <si>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</si>
  <si>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</si>
  <si>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</si>
  <si>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</si>
  <si>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</si>
  <si>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</si>
  <si>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</si>
  <si>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</si>
  <si>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</si>
  <si>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</si>
  <si>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</si>
  <si>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</si>
  <si>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</si>
  <si>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</si>
  <si>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</si>
  <si>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</si>
  <si>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</si>
  <si>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</si>
  <si>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</si>
  <si>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</si>
  <si>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</si>
  <si>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</si>
  <si>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</si>
  <si>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</si>
  <si>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</si>
  <si>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</si>
  <si>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</si>
  <si>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</si>
  <si>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</si>
  <si>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</si>
  <si>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</si>
  <si>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</si>
  <si>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</si>
  <si>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</si>
  <si>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</si>
  <si>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</si>
  <si>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</si>
  <si>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</si>
  <si>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</si>
  <si>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</si>
  <si>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</si>
  <si>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</si>
  <si>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</si>
  <si>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</si>
  <si>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</si>
  <si>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</si>
  <si>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</si>
  <si>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</si>
  <si>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</si>
  <si>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</si>
  <si>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</si>
  <si>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</si>
  <si>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</si>
  <si>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</si>
  <si>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</si>
  <si>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</si>
  <si>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</si>
  <si>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</si>
  <si>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</si>
  <si>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</si>
  <si>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</si>
  <si>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</si>
  <si>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</si>
  <si>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</si>
  <si>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</si>
  <si>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</si>
  <si>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</si>
  <si>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</si>
  <si>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</si>
  <si>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</si>
  <si>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</si>
  <si>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</si>
  <si>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</si>
  <si>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</si>
  <si>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</si>
  <si>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</si>
  <si>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</si>
  <si>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</si>
  <si>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</si>
  <si>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</si>
  <si>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</si>
  <si>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</si>
  <si>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</si>
  <si>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</si>
  <si>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</si>
  <si>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</si>
  <si>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</si>
  <si>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</si>
  <si>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</si>
  <si>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</si>
  <si>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</si>
  <si>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</si>
  <si>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</si>
  <si>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</si>
  <si>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</si>
  <si>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</si>
  <si>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</si>
  <si>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</si>
  <si>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</si>
  <si>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</si>
  <si>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</si>
  <si>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</si>
  <si>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</si>
  <si>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</si>
  <si>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</si>
  <si>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</si>
  <si>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</si>
  <si>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</si>
  <si>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</si>
  <si>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</si>
  <si>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</si>
  <si>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</si>
  <si>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</si>
  <si>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</si>
  <si>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</si>
  <si>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</si>
  <si>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</si>
  <si>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</si>
  <si>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</si>
  <si>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</si>
  <si>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</si>
  <si>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</si>
  <si>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</si>
  <si>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</si>
  <si>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</si>
  <si>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</si>
  <si>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</si>
  <si>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</si>
  <si>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</si>
  <si>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</si>
  <si>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</si>
  <si>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</si>
  <si>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</si>
  <si>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</si>
  <si>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</si>
  <si>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</si>
  <si>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</si>
  <si>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</si>
  <si>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</si>
  <si>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</si>
  <si>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</si>
  <si>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</si>
  <si>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</si>
  <si>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</si>
  <si>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</si>
  <si>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</si>
  <si>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</si>
  <si>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</si>
  <si>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</si>
  <si>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</si>
  <si>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</si>
  <si>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</si>
  <si>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</si>
  <si>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</si>
  <si>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</si>
  <si>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</si>
  <si>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</si>
  <si>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</si>
  <si>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</si>
  <si>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</si>
  <si>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</si>
  <si>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</si>
  <si>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</si>
  <si>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</si>
  <si>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</si>
  <si>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</si>
  <si>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</si>
  <si>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</si>
  <si>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</si>
  <si>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</si>
  <si>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</si>
  <si>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</si>
  <si>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</si>
  <si>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</si>
  <si>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</si>
  <si>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</si>
  <si>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</si>
  <si>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</si>
  <si>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</si>
  <si>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</si>
  <si>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</si>
  <si>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</si>
  <si>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</si>
  <si>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</si>
  <si>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</si>
  <si>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</si>
  <si>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</si>
  <si>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</si>
  <si>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</si>
  <si>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</si>
  <si>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</si>
  <si>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</si>
  <si>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</si>
  <si>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</si>
  <si>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</si>
  <si>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</si>
  <si>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</si>
  <si>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</si>
  <si>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</si>
  <si>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</si>
  <si>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</si>
  <si>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</si>
  <si>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</si>
  <si>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</si>
  <si>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</si>
  <si>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</si>
  <si>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</si>
  <si>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</si>
  <si>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</si>
  <si>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</si>
  <si>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</si>
  <si>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</si>
  <si>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</si>
  <si>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</si>
  <si>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</si>
  <si>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</si>
  <si>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</si>
  <si>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</si>
  <si>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</si>
  <si>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</si>
  <si>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</si>
  <si>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</si>
  <si>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</si>
  <si>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</si>
  <si>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</si>
  <si>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</si>
  <si>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</si>
  <si>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</si>
  <si>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</si>
  <si>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</si>
  <si>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</si>
  <si>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</si>
  <si>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</si>
  <si>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</si>
  <si>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</si>
  <si>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</si>
  <si>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</si>
  <si>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</si>
  <si>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</si>
  <si>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</si>
  <si>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</si>
  <si>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</si>
  <si>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</si>
  <si>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</si>
  <si>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</si>
  <si>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</si>
  <si>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</si>
  <si>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</si>
  <si>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</si>
  <si>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</si>
  <si>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</si>
  <si>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</si>
  <si>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</si>
  <si>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</si>
  <si>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</si>
  <si>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</si>
  <si>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</si>
  <si>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</si>
  <si>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</si>
  <si>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</si>
  <si>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</si>
  <si>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</si>
  <si>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</si>
  <si>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</si>
  <si>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</si>
  <si>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</si>
  <si>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</si>
  <si>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</si>
  <si>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</si>
  <si>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</si>
  <si>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</si>
  <si>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</si>
  <si>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</si>
  <si>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</si>
  <si>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</si>
  <si>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</si>
  <si>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</si>
  <si>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</si>
  <si>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</si>
  <si>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</si>
  <si>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</si>
  <si>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</si>
  <si>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</si>
  <si>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</si>
  <si>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</si>
  <si>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</si>
  <si>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</si>
  <si>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</si>
  <si>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</si>
  <si>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</si>
  <si>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</si>
  <si>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</si>
  <si>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</si>
  <si>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</si>
  <si>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</si>
  <si>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</si>
  <si>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</si>
  <si>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</si>
  <si>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</si>
  <si>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</si>
  <si>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</si>
  <si>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</si>
  <si>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</si>
  <si>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</si>
  <si>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</si>
  <si>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</si>
  <si>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</si>
  <si>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</si>
  <si>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</si>
  <si>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</si>
  <si>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</si>
  <si>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</si>
  <si>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</si>
  <si>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</si>
  <si>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</si>
  <si>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</si>
  <si>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</si>
  <si>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</si>
  <si>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</si>
  <si>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</si>
  <si>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</si>
  <si>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</si>
  <si>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</si>
  <si>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</si>
  <si>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</si>
  <si>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</si>
  <si>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</si>
  <si>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</si>
  <si>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</si>
  <si>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</si>
  <si>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</si>
  <si>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</si>
  <si>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</si>
  <si>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</si>
  <si>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</si>
  <si>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</si>
  <si>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</si>
  <si>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</si>
  <si>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</si>
  <si>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</si>
  <si>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</si>
  <si>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</si>
  <si>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</si>
  <si>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</si>
  <si>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</si>
  <si>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</si>
  <si>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</si>
  <si>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</si>
  <si>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</si>
  <si>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</si>
  <si>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</si>
  <si>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</si>
  <si>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</si>
  <si>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</si>
  <si>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</si>
  <si>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</si>
  <si>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</si>
  <si>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</si>
  <si>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</si>
  <si>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</si>
  <si>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</si>
  <si>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</si>
  <si>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</si>
  <si>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</si>
  <si>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</si>
  <si>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</si>
  <si>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</si>
  <si>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</si>
  <si>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</si>
  <si>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</si>
  <si>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</si>
  <si>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</si>
  <si>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</si>
  <si>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</si>
  <si>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</si>
  <si>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</si>
  <si>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</si>
  <si>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</si>
  <si>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</si>
  <si>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</si>
  <si>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</si>
  <si>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</si>
  <si>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</si>
  <si>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</si>
  <si>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</si>
  <si>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</si>
  <si>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</si>
  <si>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</si>
  <si>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</si>
  <si>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</si>
  <si>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</si>
  <si>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</si>
  <si>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</si>
  <si>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</si>
  <si>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</si>
  <si>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</si>
  <si>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</si>
  <si>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</si>
  <si>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</si>
  <si>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</si>
  <si>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</si>
  <si>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</si>
  <si>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</si>
  <si>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</si>
  <si>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</si>
  <si>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</si>
  <si>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</si>
  <si>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</si>
  <si>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</si>
  <si>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</si>
  <si>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</si>
  <si>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</si>
  <si>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</si>
  <si>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</si>
  <si>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</si>
  <si>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</si>
  <si>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</si>
  <si>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</si>
  <si>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</si>
  <si>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</si>
  <si>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</si>
  <si>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</si>
  <si>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</si>
  <si>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</si>
  <si>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</si>
  <si>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</si>
  <si>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</si>
  <si>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</si>
  <si>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</si>
  <si>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</si>
  <si>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</si>
  <si>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</si>
  <si>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</si>
  <si>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</si>
  <si>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</si>
  <si>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</si>
  <si>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</si>
  <si>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</si>
  <si>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</si>
  <si>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</si>
  <si>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</si>
  <si>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</si>
  <si>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</si>
  <si>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</si>
  <si>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</si>
  <si>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</si>
  <si>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</si>
  <si>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</si>
  <si>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</si>
  <si>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</si>
  <si>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</si>
  <si>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</si>
  <si>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</si>
  <si>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</si>
  <si>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</si>
  <si>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</si>
  <si>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</si>
  <si>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</si>
  <si>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</si>
  <si>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</si>
  <si>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</si>
  <si>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</si>
  <si>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</si>
  <si>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</si>
  <si>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</si>
  <si>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</si>
  <si>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</si>
  <si>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</si>
  <si>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</si>
  <si>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</si>
  <si>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</si>
  <si>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</si>
  <si>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</si>
  <si>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</si>
  <si>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</si>
  <si>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</si>
  <si>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</si>
  <si>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</si>
  <si>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</si>
  <si>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</si>
  <si>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</si>
  <si>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</si>
  <si>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</si>
  <si>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</si>
  <si>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</si>
  <si>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</si>
  <si>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</si>
  <si>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</si>
  <si>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</si>
  <si>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</si>
  <si>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</si>
  <si>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</si>
  <si>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</si>
  <si>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</si>
  <si>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</si>
  <si>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</si>
  <si>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</si>
  <si>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</si>
  <si>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</si>
  <si>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</si>
  <si>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</si>
  <si>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</si>
  <si>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</si>
  <si>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</si>
  <si>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</si>
  <si>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</si>
  <si>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</si>
  <si>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</si>
  <si>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</si>
  <si>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</si>
  <si>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</si>
  <si>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</si>
  <si>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</si>
  <si>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</si>
  <si>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</si>
  <si>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</si>
  <si>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</si>
  <si>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</si>
  <si>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</si>
  <si>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</si>
  <si>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</si>
  <si>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</si>
  <si>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</si>
  <si>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</si>
  <si>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</si>
  <si>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</si>
  <si>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</si>
  <si>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</si>
  <si>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</si>
  <si>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</si>
  <si>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</si>
  <si>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</si>
  <si>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</si>
  <si>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</si>
  <si>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</si>
  <si>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</si>
  <si>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</si>
  <si>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</si>
  <si>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</si>
  <si>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</si>
  <si>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</si>
  <si>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</si>
  <si>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</si>
  <si>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</si>
  <si>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</si>
  <si>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</si>
  <si>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</si>
  <si>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</si>
  <si>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</si>
  <si>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</si>
  <si>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</si>
  <si>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</si>
  <si>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</si>
  <si>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</si>
  <si>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</si>
  <si>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</si>
  <si>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</si>
  <si>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</si>
  <si>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</si>
  <si>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</si>
  <si>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</si>
  <si>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</si>
  <si>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</si>
  <si>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</si>
  <si>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</si>
  <si>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</si>
  <si>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</si>
  <si>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</si>
  <si>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</si>
  <si>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</si>
  <si>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</si>
  <si>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</si>
  <si>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</si>
  <si>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</si>
  <si>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</si>
  <si>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</si>
  <si>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</si>
  <si>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</si>
  <si>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</si>
  <si>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</si>
  <si>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</si>
  <si>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</si>
  <si>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</si>
  <si>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</si>
  <si>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</si>
  <si>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</si>
  <si>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</si>
  <si>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</si>
  <si>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</si>
  <si>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</si>
  <si>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</si>
  <si>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</si>
  <si>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</si>
  <si>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</si>
  <si>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</si>
  <si>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</si>
  <si>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</si>
  <si>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</si>
  <si>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</si>
  <si>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</si>
  <si>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</si>
  <si>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</si>
  <si>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</si>
  <si>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</si>
  <si>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</si>
  <si>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</si>
  <si>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</si>
  <si>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</si>
  <si>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</si>
  <si>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</si>
  <si>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</si>
  <si>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</si>
  <si>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</si>
  <si>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</si>
  <si>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</si>
  <si>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</si>
  <si>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</si>
  <si>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</si>
  <si>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</si>
  <si>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</si>
  <si>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</si>
  <si>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</si>
  <si>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</si>
  <si>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</si>
  <si>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</si>
  <si>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</si>
  <si>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</si>
  <si>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</si>
  <si>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</si>
  <si>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</si>
  <si>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</si>
  <si>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</si>
  <si>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</si>
  <si>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</si>
  <si>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</si>
  <si>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</si>
  <si>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</si>
  <si>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</si>
  <si>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</si>
  <si>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</si>
  <si>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</si>
  <si>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</si>
  <si>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</si>
  <si>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</si>
  <si>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</si>
  <si>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</si>
  <si>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</si>
  <si>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</si>
  <si>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</si>
  <si>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</si>
  <si>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</si>
  <si>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</si>
  <si>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</si>
  <si>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</si>
  <si>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</si>
  <si>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</si>
  <si>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</si>
  <si>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</si>
  <si>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</si>
  <si>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</si>
  <si>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</si>
  <si>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</si>
  <si>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</si>
  <si>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</si>
  <si>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</si>
  <si>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</si>
  <si>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</si>
  <si>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</si>
  <si>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</si>
  <si>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</si>
  <si>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</si>
  <si>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</si>
  <si>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</si>
  <si>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</si>
  <si>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</si>
  <si>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</si>
  <si>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</si>
  <si>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</si>
  <si>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</si>
  <si>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</si>
  <si>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</si>
  <si>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</si>
  <si>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</si>
  <si>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</si>
  <si>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</si>
  <si>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</si>
  <si>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</si>
  <si>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</si>
  <si>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</si>
  <si>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</si>
  <si>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</si>
  <si>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</si>
  <si>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</si>
  <si>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</si>
  <si>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</si>
  <si>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</si>
  <si>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</si>
  <si>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</si>
  <si>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</si>
  <si>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</si>
  <si>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</si>
  <si>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</si>
  <si>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</si>
  <si>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</si>
  <si>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</si>
  <si>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</si>
  <si>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</si>
  <si>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</si>
  <si>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</si>
  <si>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</si>
  <si>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</si>
  <si>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</si>
  <si>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</si>
  <si>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</si>
  <si>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</si>
  <si>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</si>
  <si>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</si>
  <si>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</si>
  <si>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</si>
  <si>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</si>
  <si>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</si>
  <si>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</si>
  <si>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</si>
  <si>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</si>
  <si>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</si>
  <si>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</si>
  <si>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</si>
  <si>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</si>
  <si>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</si>
  <si>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</si>
  <si>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</si>
  <si>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</si>
  <si>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</si>
  <si>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</si>
  <si>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</si>
  <si>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</si>
  <si>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</si>
  <si>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</si>
  <si>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</si>
  <si>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</si>
  <si>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</si>
  <si>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</si>
  <si>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</si>
  <si>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</si>
  <si>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</si>
  <si>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</si>
  <si>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</si>
  <si>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</si>
  <si>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</si>
  <si>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</si>
  <si>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</si>
  <si>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</si>
  <si>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</si>
  <si>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</si>
  <si>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</si>
  <si>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</si>
  <si>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</si>
  <si>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</si>
  <si>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</si>
  <si>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</si>
  <si>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</si>
  <si>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</si>
  <si>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</si>
  <si>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</si>
  <si>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</si>
  <si>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</si>
  <si>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</si>
  <si>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</si>
  <si>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</si>
  <si>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</si>
  <si>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</si>
  <si>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</si>
  <si>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</si>
  <si>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</si>
  <si>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</si>
  <si>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</si>
  <si>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</si>
  <si>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</si>
  <si>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</si>
  <si>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</si>
  <si>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</si>
  <si>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</si>
  <si>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</si>
  <si>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</si>
  <si>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</si>
  <si>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</si>
  <si>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</si>
  <si>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</si>
  <si>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</si>
  <si>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</si>
  <si>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</si>
  <si>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</si>
  <si>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</si>
  <si>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</si>
  <si>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</si>
  <si>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</si>
  <si>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</si>
  <si>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</si>
  <si>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</si>
  <si>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</si>
  <si>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</si>
  <si>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</si>
  <si>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</si>
  <si>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</si>
  <si>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</si>
  <si>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</si>
  <si>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</si>
  <si>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</si>
  <si>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</si>
  <si>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</si>
  <si>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</si>
  <si>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</si>
  <si>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</si>
  <si>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</si>
  <si>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</si>
  <si>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</si>
  <si>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</si>
  <si>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</si>
  <si>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</si>
  <si>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</si>
  <si>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</si>
  <si>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</si>
  <si>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</si>
  <si>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</si>
  <si>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</si>
  <si>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</si>
  <si>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</si>
  <si>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</si>
  <si>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</si>
  <si>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</si>
  <si>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</si>
  <si>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</si>
  <si>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</si>
  <si>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</si>
  <si>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</si>
  <si>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</si>
  <si>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</si>
  <si>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</si>
  <si>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</si>
  <si>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</si>
  <si>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</si>
  <si>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</si>
  <si>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</si>
  <si>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</si>
  <si>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</si>
  <si>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</si>
  <si>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</si>
  <si>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</si>
  <si>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</si>
  <si>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</si>
  <si>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</si>
  <si>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</si>
  <si>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</si>
  <si>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</si>
  <si>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</si>
  <si>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</si>
  <si>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</si>
  <si>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</si>
  <si>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</si>
  <si>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</si>
  <si>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</si>
  <si>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</si>
  <si>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</si>
  <si>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</si>
  <si>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</si>
  <si>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</si>
  <si>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</si>
  <si>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</si>
  <si>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</si>
  <si>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</si>
  <si>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</si>
  <si>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</si>
  <si>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</si>
  <si>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</si>
  <si>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</si>
  <si>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</si>
  <si>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</si>
  <si>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</si>
  <si>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</si>
  <si>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</si>
  <si>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</si>
  <si>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</si>
  <si>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</si>
  <si>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</si>
  <si>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</si>
  <si>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</si>
  <si>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</si>
  <si>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</si>
  <si>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</si>
  <si>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</si>
  <si>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</si>
  <si>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</si>
  <si>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</si>
  <si>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</si>
  <si>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</si>
  <si>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</si>
  <si>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</si>
  <si>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</si>
  <si>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</si>
  <si>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</si>
  <si>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</si>
  <si>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</si>
  <si>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</si>
  <si>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</si>
  <si>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</si>
  <si>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</si>
  <si>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</si>
  <si>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</si>
  <si>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</si>
  <si>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</si>
  <si>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</si>
  <si>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</si>
  <si>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</si>
  <si>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</si>
  <si>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</si>
  <si>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</si>
  <si>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</si>
  <si>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</si>
  <si>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</si>
  <si>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</si>
  <si>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</si>
  <si>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</si>
  <si>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</si>
  <si>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</si>
  <si>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</si>
  <si>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</si>
  <si>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</si>
  <si>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</si>
  <si>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</si>
  <si>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</si>
  <si>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</si>
  <si>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</si>
  <si>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</si>
  <si>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</si>
  <si>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</si>
  <si>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</si>
  <si>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</si>
  <si>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</si>
  <si>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</si>
  <si>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</si>
  <si>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</si>
  <si>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</si>
  <si>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</si>
  <si>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</si>
  <si>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</si>
  <si>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</si>
  <si>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</si>
  <si>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</si>
  <si>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</si>
  <si>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</si>
  <si>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</si>
  <si>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</si>
  <si>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</si>
  <si>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</si>
  <si>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</si>
  <si>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</si>
  <si>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</si>
  <si>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</si>
  <si>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</si>
  <si>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</si>
  <si>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</si>
  <si>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</si>
  <si>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</si>
  <si>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</si>
  <si>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</si>
  <si>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</si>
  <si>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</si>
  <si>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</si>
  <si>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</si>
  <si>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</si>
  <si>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</si>
  <si>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</si>
  <si>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</si>
  <si>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</si>
  <si>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</si>
  <si>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</si>
  <si>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</si>
  <si>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</si>
  <si>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</si>
  <si>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</si>
  <si>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</si>
  <si>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</si>
  <si>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</si>
  <si>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</si>
  <si>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</si>
  <si>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</si>
  <si>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</si>
  <si>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</si>
  <si>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</si>
  <si>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</si>
  <si>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</si>
  <si>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</si>
  <si>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</si>
  <si>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</si>
  <si>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</si>
  <si>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</si>
  <si>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</si>
  <si>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</si>
  <si>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</si>
  <si>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</si>
  <si>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</si>
  <si>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</si>
  <si>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</si>
  <si>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</si>
  <si>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</si>
  <si>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</si>
  <si>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</si>
  <si>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</si>
  <si>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</si>
  <si>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</si>
  <si>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</si>
  <si>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</si>
  <si>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</si>
  <si>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</si>
  <si>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</si>
  <si>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</si>
  <si>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</si>
  <si>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</si>
  <si>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</si>
  <si>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</si>
  <si>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</si>
  <si>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</si>
  <si>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</si>
  <si>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</si>
  <si>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</si>
  <si>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</si>
  <si>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</si>
  <si>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</si>
  <si>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</si>
  <si>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</si>
  <si>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</si>
  <si>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</si>
  <si>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</si>
  <si>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</si>
  <si>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</si>
  <si>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</si>
  <si>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</si>
  <si>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</si>
  <si>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</si>
  <si>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</si>
  <si>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</si>
  <si>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</si>
  <si>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</si>
  <si>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</si>
  <si>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</si>
  <si>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</si>
  <si>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</si>
  <si>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</si>
  <si>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</si>
  <si>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</si>
  <si>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</si>
  <si>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</si>
  <si>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</si>
  <si>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</si>
  <si>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</si>
  <si>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</si>
  <si>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</si>
  <si>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</si>
  <si>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</si>
  <si>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</si>
  <si>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</si>
  <si>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</si>
  <si>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</si>
  <si>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</si>
  <si>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</si>
  <si>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</si>
  <si>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</si>
  <si>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</si>
  <si>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</si>
  <si>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</si>
  <si>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</si>
  <si>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</si>
  <si>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</si>
  <si>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</si>
  <si>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</si>
  <si>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</si>
  <si>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</si>
  <si>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</si>
  <si>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</si>
  <si>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</si>
  <si>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</si>
  <si>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</si>
  <si>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</si>
  <si>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</si>
  <si>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</si>
  <si>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</si>
  <si>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</si>
  <si>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</si>
  <si>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</si>
  <si>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</si>
  <si>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</si>
  <si>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</si>
  <si>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</si>
  <si>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</si>
  <si>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</si>
  <si>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</si>
  <si>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</si>
  <si>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</si>
  <si>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</si>
  <si>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</si>
  <si>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</si>
  <si>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</si>
  <si>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</si>
  <si>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</si>
  <si>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</si>
  <si>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</si>
  <si>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</si>
  <si>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</si>
  <si>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</si>
  <si>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</si>
  <si>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</si>
  <si>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</si>
  <si>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</si>
  <si>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</si>
  <si>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</si>
  <si>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</si>
  <si>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</si>
  <si>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</si>
  <si>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</si>
  <si>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</si>
  <si>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</si>
  <si>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</si>
  <si>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</si>
  <si>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</si>
  <si>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</si>
  <si>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</si>
  <si>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</si>
  <si>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</si>
  <si>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</si>
  <si>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</si>
  <si>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</si>
  <si>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</si>
  <si>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</si>
  <si>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</si>
  <si>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</si>
  <si>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</si>
  <si>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</si>
  <si>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</si>
  <si>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</si>
  <si>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</si>
  <si>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</si>
  <si>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</si>
  <si>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</si>
  <si>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</si>
  <si>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</si>
  <si>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</si>
  <si>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</si>
  <si>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</si>
  <si>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</si>
  <si>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</si>
  <si>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</si>
  <si>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</si>
  <si>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</si>
  <si>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</si>
  <si>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</si>
  <si>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</si>
  <si>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</si>
  <si>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</si>
  <si>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</si>
  <si>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</si>
  <si>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</si>
  <si>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</si>
  <si>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</si>
  <si>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</si>
  <si>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</si>
  <si>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</si>
  <si>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</si>
  <si>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</si>
  <si>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</si>
  <si>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</si>
  <si>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</si>
  <si>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</si>
  <si>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</si>
  <si>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</si>
  <si>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</si>
  <si>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</si>
  <si>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</si>
  <si>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</si>
  <si>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</si>
  <si>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</si>
  <si>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</si>
  <si>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</si>
  <si>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</si>
  <si>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</si>
  <si>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</si>
  <si>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</si>
  <si>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</si>
  <si>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</si>
  <si>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</si>
  <si>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</si>
  <si>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</si>
  <si>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</si>
  <si>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</si>
  <si>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</si>
  <si>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</si>
  <si>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</si>
  <si>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</si>
  <si>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</si>
  <si>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</si>
  <si>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</si>
  <si>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</si>
  <si>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</si>
  <si>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</si>
  <si>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</si>
  <si>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</si>
  <si>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</si>
  <si>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</si>
  <si>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</si>
  <si>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</si>
  <si>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</si>
  <si>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</si>
  <si>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</si>
  <si>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</si>
  <si>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</si>
  <si>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</si>
  <si>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</si>
  <si>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</si>
  <si>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</si>
  <si>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</si>
  <si>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</si>
  <si>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</si>
  <si>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</si>
  <si>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</si>
  <si>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</si>
  <si>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</si>
  <si>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</si>
  <si>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</si>
  <si>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</si>
  <si>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</si>
  <si>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</si>
  <si>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</si>
  <si>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</si>
  <si>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</si>
  <si>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</si>
  <si>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</si>
  <si>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</si>
  <si>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</si>
  <si>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</si>
  <si>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</si>
  <si>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</si>
  <si>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</si>
  <si>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</si>
  <si>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</si>
  <si>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</si>
  <si>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</si>
  <si>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</si>
  <si>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</si>
  <si>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</si>
  <si>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</si>
  <si>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</si>
  <si>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</si>
  <si>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</si>
  <si>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</si>
  <si>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</si>
  <si>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</si>
  <si>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</si>
  <si>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</si>
  <si>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</si>
  <si>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</si>
  <si>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</si>
  <si>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</si>
  <si>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</si>
  <si>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</si>
  <si>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</si>
  <si>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</si>
  <si>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</si>
  <si>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</si>
  <si>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</si>
  <si>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</si>
  <si>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</si>
  <si>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</si>
  <si>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</si>
  <si>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</si>
  <si>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</si>
  <si>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</si>
  <si>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</si>
  <si>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</si>
  <si>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</si>
  <si>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</si>
  <si>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</si>
  <si>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</si>
  <si>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</si>
  <si>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</si>
  <si>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</si>
  <si>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</si>
  <si>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</si>
  <si>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</si>
  <si>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</si>
  <si>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</si>
  <si>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</si>
  <si>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</si>
  <si>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</si>
  <si>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</si>
  <si>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</si>
  <si>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</si>
  <si>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</si>
  <si>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</si>
  <si>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</si>
  <si>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</si>
  <si>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</si>
  <si>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</si>
  <si>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</si>
  <si>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</si>
  <si>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</si>
  <si>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</si>
  <si>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</si>
  <si>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</si>
  <si>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</si>
  <si>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</si>
  <si>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</si>
  <si>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</si>
  <si>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</si>
  <si>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</si>
  <si>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</si>
  <si>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</si>
  <si>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</si>
  <si>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</si>
  <si>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</si>
  <si>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</si>
  <si>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</si>
  <si>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</si>
  <si>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</si>
  <si>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</si>
  <si>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</si>
  <si>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</si>
  <si>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</si>
  <si>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</si>
  <si>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</si>
  <si>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</si>
  <si>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</si>
  <si>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</si>
  <si>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</si>
  <si>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</si>
  <si>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</si>
  <si>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</si>
  <si>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</si>
  <si>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</si>
  <si>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</si>
  <si>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</si>
  <si>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</si>
  <si>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</si>
  <si>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</si>
  <si>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</si>
  <si>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</si>
  <si>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</si>
  <si>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</si>
  <si>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</si>
  <si>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</si>
  <si>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</si>
  <si>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</si>
  <si>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</si>
  <si>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</si>
  <si>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</si>
  <si>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</si>
  <si>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</si>
  <si>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</si>
  <si>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</si>
  <si>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</si>
  <si>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</si>
  <si>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</si>
  <si>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</si>
  <si>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</si>
  <si>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</si>
  <si>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</si>
  <si>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</si>
  <si>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</si>
  <si>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</si>
  <si>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</si>
  <si>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</si>
  <si>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</si>
  <si>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</si>
  <si>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</si>
  <si>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</si>
  <si>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</si>
  <si>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</si>
  <si>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</si>
  <si>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</si>
  <si>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</si>
  <si>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</si>
  <si>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</si>
  <si>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</si>
  <si>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</si>
  <si>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</si>
  <si>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</si>
  <si>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</si>
  <si>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</si>
  <si>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</si>
  <si>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</si>
  <si>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</si>
  <si>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</si>
  <si>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</si>
  <si>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</si>
  <si>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</si>
  <si>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</si>
  <si>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</si>
  <si>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</si>
  <si>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</si>
  <si>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</si>
  <si>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</si>
  <si>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</si>
  <si>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</si>
  <si>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</si>
  <si>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</si>
  <si>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</si>
  <si>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</si>
  <si>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</si>
  <si>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</si>
  <si>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</si>
  <si>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</si>
  <si>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</si>
  <si>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</si>
  <si>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</si>
  <si>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</si>
  <si>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</si>
  <si>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</si>
  <si>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</si>
  <si>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</si>
  <si>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</si>
  <si>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</si>
  <si>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</si>
  <si>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</si>
  <si>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</si>
  <si>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</si>
  <si>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</si>
  <si>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</si>
  <si>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</si>
  <si>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</si>
  <si>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</si>
  <si>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</si>
  <si>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</si>
  <si>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</si>
  <si>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</si>
  <si>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</si>
  <si>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</si>
  <si>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</si>
  <si>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</si>
  <si>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</si>
  <si>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</si>
  <si>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</si>
  <si>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</si>
  <si>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</si>
  <si>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</si>
  <si>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</si>
  <si>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</si>
  <si>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</si>
  <si>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</si>
  <si>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</si>
  <si>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</si>
  <si>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</si>
  <si>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</si>
  <si>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</si>
  <si>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</si>
  <si>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</si>
  <si>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</si>
  <si>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</si>
  <si>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</si>
  <si>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</si>
  <si>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</si>
  <si>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</si>
  <si>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</si>
  <si>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</si>
  <si>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</si>
  <si>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</si>
  <si>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</si>
  <si>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</si>
  <si>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</si>
  <si>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</si>
  <si>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</si>
  <si>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</si>
  <si>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</si>
  <si>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</si>
  <si>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</si>
  <si>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</si>
  <si>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</si>
  <si>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</si>
  <si>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</si>
  <si>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</si>
  <si>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</si>
  <si>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</si>
  <si>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</si>
  <si>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</si>
  <si>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</si>
  <si>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</si>
  <si>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</si>
  <si>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</si>
  <si>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</si>
  <si>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</si>
  <si>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</si>
  <si>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</si>
  <si>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</si>
  <si>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</si>
  <si>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</si>
  <si>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</si>
  <si>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</si>
  <si>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</si>
  <si>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</si>
  <si>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</si>
  <si>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</si>
  <si>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</si>
  <si>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</si>
  <si>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</si>
  <si>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</si>
  <si>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</si>
  <si>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</si>
  <si>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</si>
  <si>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</si>
  <si>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</si>
  <si>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</si>
  <si>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</si>
  <si>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</si>
  <si>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</si>
  <si>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</si>
  <si>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</si>
  <si>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</si>
  <si>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</si>
  <si>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</si>
  <si>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</si>
  <si>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</si>
  <si>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</si>
  <si>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</si>
  <si>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</si>
  <si>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</si>
  <si>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</si>
  <si>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</si>
  <si>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</si>
  <si>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</si>
  <si>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</si>
  <si>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</si>
  <si>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</si>
  <si>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</si>
  <si>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</si>
  <si>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</si>
  <si>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</si>
  <si>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</si>
  <si>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</si>
  <si>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</si>
  <si>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</si>
  <si>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</si>
  <si>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</si>
  <si>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</si>
  <si>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</si>
  <si>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</si>
  <si>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</si>
  <si>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</si>
  <si>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</si>
  <si>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</si>
  <si>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</si>
  <si>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</si>
  <si>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</si>
  <si>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</si>
  <si>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</si>
  <si>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</si>
  <si>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</si>
  <si>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</si>
  <si>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</si>
  <si>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</si>
  <si>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</si>
  <si>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</si>
  <si>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</si>
  <si>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</si>
  <si>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</si>
  <si>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</si>
  <si>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</si>
  <si>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</si>
  <si>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</si>
  <si>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</si>
  <si>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</si>
  <si>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</si>
  <si>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</si>
  <si>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</si>
  <si>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</si>
  <si>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</si>
  <si>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</si>
  <si>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</si>
  <si>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</si>
  <si>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</si>
  <si>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</si>
  <si>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</si>
  <si>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</si>
  <si>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</si>
  <si>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</si>
  <si>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</si>
  <si>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</si>
  <si>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</si>
  <si>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</si>
  <si>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</si>
  <si>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</si>
  <si>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</si>
  <si>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</si>
  <si>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</si>
  <si>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</si>
  <si>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</si>
  <si>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</si>
  <si>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</si>
  <si>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</si>
  <si>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</si>
  <si>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</si>
  <si>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</si>
  <si>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</si>
  <si>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</si>
  <si>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</si>
  <si>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</si>
  <si>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</si>
  <si>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</si>
  <si>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</si>
  <si>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</si>
  <si>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</si>
  <si>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</si>
  <si>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</si>
  <si>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</si>
  <si>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</si>
  <si>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</si>
  <si>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</si>
  <si>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</si>
  <si>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</si>
  <si>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</si>
  <si>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</si>
  <si>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</si>
  <si>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</si>
  <si>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</si>
  <si>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</si>
  <si>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</si>
  <si>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</si>
  <si>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</si>
  <si>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</si>
  <si>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</si>
  <si>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</si>
  <si>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</si>
  <si>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</si>
  <si>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</si>
  <si>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</si>
  <si>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</si>
  <si>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</si>
  <si>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</si>
  <si>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</si>
  <si>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</si>
  <si>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</si>
  <si>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</si>
  <si>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</si>
  <si>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</si>
  <si>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</si>
  <si>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</si>
  <si>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</si>
  <si>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</si>
  <si>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</si>
  <si>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</si>
  <si>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</si>
  <si>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</si>
  <si>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</si>
  <si>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</si>
  <si>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</si>
  <si>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</si>
  <si>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</si>
  <si>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</si>
  <si>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</si>
  <si>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</si>
  <si>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</si>
  <si>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</si>
  <si>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</si>
  <si>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</si>
  <si>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</si>
  <si>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</si>
  <si>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</si>
  <si>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</si>
  <si>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</si>
  <si>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</si>
  <si>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</si>
  <si>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</si>
  <si>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</si>
  <si>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</si>
  <si>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</si>
  <si>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</si>
  <si>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</si>
  <si>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</si>
  <si>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</si>
  <si>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</si>
  <si>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</si>
  <si>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</si>
  <si>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</si>
  <si>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</si>
  <si>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</si>
  <si>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</si>
  <si>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</si>
  <si>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</si>
  <si>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</si>
  <si>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</si>
  <si>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</si>
  <si>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</si>
  <si>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</si>
  <si>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</si>
  <si>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</si>
  <si>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</si>
  <si>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</si>
  <si>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</si>
  <si>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</si>
  <si>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</si>
  <si>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</si>
  <si>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</si>
  <si>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</si>
  <si>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</si>
  <si>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</si>
  <si>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</si>
  <si>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</si>
  <si>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</si>
  <si>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</si>
  <si>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</si>
  <si>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</si>
  <si>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</si>
  <si>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</si>
  <si>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</si>
  <si>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</si>
  <si>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</si>
  <si>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</si>
  <si>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</si>
  <si>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</si>
  <si>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</si>
  <si>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</si>
  <si>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</si>
  <si>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</si>
  <si>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</si>
  <si>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</si>
  <si>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</si>
  <si>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</si>
  <si>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</si>
  <si>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</si>
  <si>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</si>
  <si>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</si>
  <si>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</si>
  <si>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</si>
  <si>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</si>
  <si>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</si>
  <si>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</si>
  <si>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</si>
  <si>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</si>
  <si>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</si>
  <si>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</si>
  <si>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</si>
  <si>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</si>
  <si>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</si>
  <si>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</si>
  <si>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</si>
  <si>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</si>
  <si>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</si>
  <si>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</si>
  <si>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</si>
  <si>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</si>
  <si>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</si>
  <si>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</si>
  <si>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</si>
  <si>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</si>
  <si>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</si>
  <si>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</si>
  <si>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</si>
  <si>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</si>
  <si>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</si>
  <si>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</si>
  <si>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</si>
  <si>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</si>
  <si>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</si>
  <si>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</si>
  <si>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</si>
  <si>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</si>
  <si>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</si>
  <si>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</si>
  <si>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</si>
  <si>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</si>
  <si>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</si>
  <si>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</si>
  <si>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</si>
  <si>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</si>
  <si>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</si>
  <si>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</si>
  <si>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</si>
  <si>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</si>
  <si>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</si>
  <si>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</si>
  <si>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</si>
  <si>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</si>
  <si>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</si>
  <si>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</si>
  <si>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</si>
  <si>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</si>
  <si>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</si>
  <si>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</si>
  <si>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</si>
  <si>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</si>
  <si>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</si>
  <si>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</si>
  <si>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</si>
  <si>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</si>
  <si>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</si>
  <si>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</si>
  <si>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</si>
  <si>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</si>
  <si>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</si>
  <si>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</si>
  <si>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</si>
  <si>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</si>
  <si>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</si>
  <si>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</si>
  <si>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</si>
  <si>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</si>
  <si>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</si>
  <si>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</si>
  <si>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</si>
  <si>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</si>
  <si>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</si>
  <si>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</si>
  <si>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</si>
  <si>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</si>
  <si>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</si>
  <si>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</si>
  <si>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</si>
  <si>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</si>
  <si>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</si>
  <si>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</si>
  <si>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</si>
  <si>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</si>
  <si>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</si>
  <si>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</si>
  <si>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</si>
  <si>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</si>
  <si>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</si>
  <si>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</si>
  <si>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</si>
  <si>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</si>
  <si>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</si>
  <si>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</si>
  <si>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</si>
  <si>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</si>
  <si>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</si>
  <si>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</si>
  <si>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</si>
  <si>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</si>
  <si>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</si>
  <si>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</si>
  <si>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</si>
  <si>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</si>
  <si>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</si>
  <si>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</si>
  <si>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</si>
  <si>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</si>
  <si>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</si>
  <si>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</si>
  <si>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</si>
  <si>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</si>
  <si>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</si>
  <si>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</si>
  <si>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</si>
  <si>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</si>
  <si>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</si>
  <si>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</si>
  <si>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</si>
  <si>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</si>
  <si>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</si>
  <si>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</si>
  <si>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</si>
  <si>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</si>
  <si>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</si>
  <si>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</si>
  <si>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</si>
  <si>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</si>
  <si>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</si>
  <si>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</si>
  <si>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</si>
  <si>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</si>
  <si>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</si>
  <si>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</si>
  <si>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</si>
  <si>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</si>
  <si>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</si>
  <si>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</si>
  <si>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</si>
  <si>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</si>
  <si>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</si>
  <si>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</si>
  <si>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</si>
  <si>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</si>
  <si>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</si>
  <si>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</si>
  <si>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</si>
  <si>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</si>
  <si>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</si>
  <si>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</si>
  <si>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</si>
  <si>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</si>
  <si>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</si>
  <si>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</si>
  <si>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</si>
  <si>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</si>
  <si>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</si>
  <si>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</si>
  <si>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</si>
  <si>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</si>
  <si>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</si>
  <si>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</si>
  <si>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</si>
  <si>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</si>
  <si>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</si>
  <si>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</si>
  <si>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</si>
  <si>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</si>
  <si>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</si>
  <si>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</si>
  <si>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</si>
  <si>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</si>
  <si>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</si>
  <si>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</si>
  <si>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</si>
  <si>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</si>
  <si>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</si>
  <si>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</si>
  <si>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</si>
  <si>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</si>
  <si>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</si>
  <si>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</si>
  <si>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</si>
  <si>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</si>
  <si>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</si>
  <si>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</si>
  <si>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</si>
  <si>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</si>
  <si>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</si>
  <si>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</si>
  <si>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</si>
  <si>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</si>
  <si>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</si>
  <si>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</si>
  <si>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</si>
  <si>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</si>
  <si>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</si>
  <si>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</si>
  <si>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</si>
  <si>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</si>
  <si>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</si>
  <si>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</si>
  <si>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</si>
  <si>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</si>
  <si>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</si>
  <si>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</si>
  <si>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</si>
  <si>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</si>
  <si>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</si>
  <si>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</si>
  <si>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</si>
  <si>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</si>
  <si>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</si>
  <si>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</si>
  <si>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</si>
  <si>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</si>
  <si>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</si>
  <si>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</si>
  <si>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</si>
  <si>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</si>
  <si>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</si>
  <si>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</si>
  <si>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</si>
  <si>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</si>
  <si>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</si>
  <si>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</si>
  <si>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</si>
  <si>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</si>
  <si>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</si>
  <si>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</si>
  <si>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</si>
  <si>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</si>
  <si>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</si>
  <si>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</si>
  <si>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</si>
  <si>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</si>
  <si>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</si>
  <si>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</si>
  <si>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</si>
  <si>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</si>
  <si>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</si>
  <si>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</si>
  <si>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</si>
  <si>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</si>
  <si>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</si>
  <si>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</si>
  <si>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</si>
  <si>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</si>
  <si>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</si>
  <si>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</si>
  <si>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</si>
  <si>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</si>
  <si>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</si>
  <si>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</si>
  <si>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</si>
  <si>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</si>
  <si>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</si>
  <si>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</si>
  <si>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</si>
  <si>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</si>
  <si>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</si>
  <si>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</si>
  <si>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</si>
  <si>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</si>
  <si>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</si>
  <si>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</si>
  <si>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</si>
  <si>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</si>
  <si>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</si>
  <si>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</si>
  <si>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</si>
  <si>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</si>
  <si>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</si>
  <si>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</si>
  <si>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</si>
  <si>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</si>
  <si>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</si>
  <si>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</si>
  <si>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</si>
  <si>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</si>
  <si>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</si>
  <si>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</si>
  <si>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</si>
  <si>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</si>
  <si>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</si>
  <si>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</si>
  <si>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</si>
  <si>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</si>
  <si>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</si>
  <si>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</si>
  <si>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</si>
  <si>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</si>
  <si>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</si>
  <si>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</si>
  <si>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</si>
  <si>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</si>
  <si>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</si>
  <si>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</si>
  <si>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</si>
  <si>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</si>
  <si>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</si>
  <si>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</si>
  <si>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</si>
  <si>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</si>
  <si>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</si>
  <si>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</si>
  <si>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</si>
  <si>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</si>
  <si>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</si>
  <si>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</si>
  <si>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</si>
  <si>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</si>
  <si>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</si>
  <si>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</si>
  <si>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</si>
  <si>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</si>
  <si>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</si>
  <si>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</si>
  <si>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</si>
  <si>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</si>
  <si>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</si>
  <si>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</si>
  <si>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</si>
  <si>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</si>
  <si>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</si>
  <si>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</si>
  <si>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</si>
  <si>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</si>
  <si>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</si>
  <si>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</si>
  <si>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</si>
  <si>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</si>
  <si>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</si>
  <si>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</si>
  <si>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</si>
  <si>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</si>
  <si>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</si>
  <si>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</si>
  <si>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</si>
  <si>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</si>
  <si>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</si>
  <si>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</si>
  <si>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</si>
  <si>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</si>
  <si>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</si>
  <si>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</si>
  <si>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</si>
  <si>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</si>
  <si>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</si>
  <si>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</si>
  <si>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</si>
  <si>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</si>
  <si>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</si>
  <si>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</si>
  <si>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</si>
  <si>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</si>
  <si>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</si>
  <si>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</si>
  <si>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</si>
  <si>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</si>
  <si>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</si>
  <si>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</si>
  <si>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</si>
  <si>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</si>
  <si>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</si>
  <si>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</si>
  <si>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</si>
  <si>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</si>
  <si>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</si>
  <si>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</si>
  <si>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</si>
  <si>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</si>
  <si>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</si>
  <si>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</si>
  <si>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</si>
  <si>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</si>
  <si>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</si>
  <si>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</si>
  <si>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</si>
  <si>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</si>
  <si>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</si>
  <si>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</si>
  <si>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</si>
  <si>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</si>
  <si>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</si>
  <si>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</si>
  <si>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</si>
  <si>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</si>
  <si>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</si>
  <si>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</si>
  <si>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</si>
  <si>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</si>
  <si>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</si>
  <si>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</si>
  <si>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</si>
  <si>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</si>
  <si>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</si>
  <si>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</si>
  <si>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</si>
  <si>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</si>
  <si>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</si>
  <si>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</si>
  <si>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</si>
  <si>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</si>
  <si>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</si>
  <si>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</si>
  <si>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</si>
  <si>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</si>
  <si>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</si>
  <si>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</si>
  <si>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</si>
  <si>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</si>
  <si>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</si>
  <si>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</si>
  <si>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</si>
  <si>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</si>
  <si>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</si>
  <si>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</si>
  <si>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</si>
  <si>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</si>
  <si>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</si>
  <si>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</si>
  <si>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</si>
  <si>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</si>
  <si>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</si>
  <si>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</si>
  <si>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</si>
  <si>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</si>
  <si>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</si>
  <si>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</si>
  <si>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</si>
  <si>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</si>
  <si>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</si>
  <si>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</si>
  <si>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</si>
  <si>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</si>
  <si>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</si>
  <si>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</si>
  <si>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</si>
  <si>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</si>
  <si>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</si>
  <si>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</si>
  <si>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</si>
  <si>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</si>
  <si>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</si>
  <si>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</si>
  <si>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</si>
  <si>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</si>
  <si>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</si>
  <si>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</si>
  <si>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</si>
  <si>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</si>
  <si>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</si>
  <si>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</si>
  <si>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</si>
  <si>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</si>
  <si>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</si>
  <si>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</si>
  <si>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</si>
  <si>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</si>
  <si>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</si>
  <si>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</si>
  <si>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</si>
  <si>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</si>
  <si>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</si>
  <si>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</si>
  <si>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</si>
  <si>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</si>
  <si>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</si>
  <si>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</si>
  <si>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</si>
  <si>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</si>
  <si>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</si>
  <si>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</si>
  <si>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</si>
  <si>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</si>
  <si>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</si>
  <si>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</si>
  <si>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</si>
  <si>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</si>
  <si>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</si>
  <si>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</si>
  <si>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</si>
  <si>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</si>
  <si>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</si>
  <si>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</si>
  <si>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</si>
  <si>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</si>
  <si>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</si>
  <si>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</si>
  <si>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</si>
  <si>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</si>
  <si>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</si>
  <si>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</si>
  <si>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</si>
  <si>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</si>
  <si>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</si>
  <si>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</si>
  <si>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</si>
  <si>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</si>
  <si>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</si>
  <si>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</si>
  <si>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</si>
  <si>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</si>
  <si>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</si>
  <si>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</si>
  <si>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</si>
  <si>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</si>
  <si>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</si>
  <si>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</si>
  <si>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</si>
  <si>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</si>
  <si>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</si>
  <si>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</si>
  <si>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</si>
  <si>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</si>
  <si>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</si>
  <si>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</si>
  <si>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</si>
  <si>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</si>
  <si>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</si>
  <si>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</si>
  <si>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</si>
  <si>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</si>
  <si>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</si>
  <si>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</si>
  <si>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</si>
  <si>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</si>
  <si>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</si>
  <si>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</si>
  <si>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</si>
  <si>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</si>
  <si>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</si>
  <si>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</si>
  <si>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</si>
  <si>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</si>
  <si>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</si>
  <si>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</si>
  <si>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</si>
  <si>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</si>
  <si>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</si>
  <si>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</si>
  <si>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</si>
  <si>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</si>
  <si>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</si>
  <si>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</si>
  <si>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</si>
  <si>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</si>
  <si>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</si>
  <si>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</si>
  <si>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</si>
  <si>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</si>
  <si>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</si>
  <si>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</si>
  <si>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</si>
  <si>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</si>
  <si>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</si>
  <si>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</si>
  <si>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</si>
  <si>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</si>
  <si>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</si>
  <si>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</si>
  <si>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</si>
  <si>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</si>
  <si>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</si>
  <si>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</si>
  <si>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</si>
  <si>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</si>
  <si>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</si>
  <si>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</si>
  <si>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</si>
  <si>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</si>
  <si>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</si>
  <si>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</si>
  <si>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</si>
  <si>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</si>
  <si>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</si>
  <si>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</si>
  <si>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</si>
  <si>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</si>
  <si>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</si>
  <si>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</si>
  <si>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</si>
  <si>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</si>
  <si>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</si>
  <si>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</si>
  <si>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</si>
  <si>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</si>
  <si>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</si>
  <si>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</si>
  <si>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</si>
  <si>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</si>
  <si>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</si>
  <si>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</si>
  <si>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</si>
  <si>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</si>
  <si>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</si>
  <si>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</si>
  <si>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</si>
  <si>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</si>
  <si>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</si>
  <si>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</si>
  <si>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</si>
  <si>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</si>
  <si>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</si>
  <si>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</si>
  <si>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</si>
  <si>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</si>
  <si>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</si>
  <si>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</si>
  <si>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</si>
  <si>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</si>
  <si>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</si>
  <si>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</si>
  <si>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</si>
  <si>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</si>
  <si>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</si>
  <si>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</si>
  <si>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</si>
  <si>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</si>
  <si>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</si>
  <si>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</si>
  <si>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</si>
  <si>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</si>
  <si>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</si>
  <si>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</si>
  <si>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</si>
  <si>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</si>
  <si>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</si>
  <si>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</si>
  <si>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</si>
  <si>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</si>
  <si>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</si>
  <si>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</si>
  <si>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</si>
  <si>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</si>
  <si>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</si>
  <si>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</si>
  <si>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</si>
  <si>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</si>
  <si>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</si>
  <si>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</si>
  <si>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</si>
  <si>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</si>
  <si>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</si>
  <si>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</si>
  <si>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</si>
  <si>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</si>
  <si>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</si>
  <si>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</si>
  <si>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</si>
  <si>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</si>
  <si>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</si>
  <si>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</si>
  <si>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</si>
  <si>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</si>
  <si>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</si>
  <si>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</si>
  <si>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</si>
  <si>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</si>
  <si>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</si>
  <si>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</si>
  <si>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</si>
  <si>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</si>
  <si>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</si>
  <si>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</si>
  <si>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</si>
  <si>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</si>
  <si>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</si>
  <si>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</si>
  <si>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</si>
  <si>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</si>
  <si>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</si>
  <si>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</si>
  <si>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</si>
  <si>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</si>
  <si>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</si>
  <si>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</si>
  <si>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</si>
  <si>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</si>
  <si>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</si>
  <si>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</si>
  <si>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</si>
  <si>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</si>
  <si>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</si>
  <si>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</si>
  <si>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</si>
  <si>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</si>
  <si>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</si>
  <si>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</si>
  <si>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</si>
  <si>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</si>
  <si>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</si>
  <si>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</si>
  <si>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</si>
  <si>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</si>
  <si>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</si>
  <si>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</si>
  <si>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</si>
  <si>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</si>
  <si>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</si>
  <si>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</si>
  <si>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</si>
  <si>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</si>
  <si>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</si>
  <si>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</si>
  <si>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</si>
  <si>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</si>
  <si>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</si>
  <si>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</si>
  <si>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</si>
  <si>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</si>
  <si>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</si>
  <si>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</si>
  <si>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</si>
  <si>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</si>
  <si>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</si>
  <si>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</si>
  <si>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</si>
  <si>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</si>
  <si>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</si>
  <si>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</si>
  <si>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</si>
  <si>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</si>
  <si>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</si>
  <si>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</si>
  <si>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</si>
  <si>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</si>
  <si>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</si>
  <si>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</si>
  <si>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</si>
  <si>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</si>
  <si>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</si>
  <si>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</si>
  <si>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</si>
  <si>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</si>
  <si>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</si>
  <si>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</si>
  <si>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</si>
  <si>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</si>
  <si>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</si>
  <si>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</si>
  <si>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</si>
  <si>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</si>
  <si>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</si>
  <si>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</si>
  <si>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</si>
  <si>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</si>
  <si>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</si>
  <si>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</si>
  <si>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</si>
  <si>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</si>
  <si>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</si>
  <si>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</si>
  <si>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</si>
  <si>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</si>
  <si>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</si>
  <si>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</si>
  <si>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</si>
  <si>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</si>
  <si>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</si>
  <si>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</si>
  <si>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</si>
  <si>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</si>
  <si>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</si>
  <si>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</si>
  <si>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</si>
  <si>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</si>
  <si>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</si>
  <si>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</si>
  <si>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</si>
  <si>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</si>
  <si>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</si>
  <si>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</si>
  <si>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</si>
  <si>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</si>
  <si>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</si>
  <si>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</si>
  <si>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</si>
  <si>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</si>
  <si>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</si>
  <si>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</si>
  <si>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</si>
  <si>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</si>
  <si>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</si>
  <si>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</si>
  <si>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</si>
  <si>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</si>
  <si>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</si>
  <si>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</si>
  <si>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</si>
  <si>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</si>
  <si>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</si>
  <si>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</si>
  <si>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</si>
  <si>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</si>
  <si>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</si>
  <si>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</si>
  <si>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</si>
  <si>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</si>
  <si>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</si>
  <si>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</si>
  <si>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</si>
  <si>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</si>
  <si>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</si>
  <si>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</si>
  <si>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</si>
  <si>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</si>
  <si>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</si>
  <si>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</si>
  <si>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</si>
  <si>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</si>
  <si>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</si>
  <si>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</si>
  <si>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</si>
  <si>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</si>
  <si>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</si>
  <si>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</si>
  <si>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</si>
  <si>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</si>
  <si>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</si>
  <si>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</si>
  <si>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</si>
  <si>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</si>
  <si>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</si>
  <si>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</si>
  <si>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</si>
  <si>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</si>
  <si>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</si>
  <si>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</si>
  <si>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</si>
  <si>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</si>
  <si>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</si>
  <si>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</si>
  <si>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</si>
  <si>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</si>
  <si>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</si>
  <si>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</si>
  <si>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</si>
  <si>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</si>
  <si>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</si>
  <si>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</si>
  <si>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</si>
  <si>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</si>
  <si>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</si>
  <si>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</si>
  <si>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</si>
  <si>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</si>
  <si>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</si>
  <si>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</si>
  <si>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</si>
  <si>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</si>
  <si>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</si>
  <si>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</si>
  <si>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</si>
  <si>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</si>
  <si>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</si>
  <si>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</si>
  <si>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</si>
  <si>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</si>
  <si>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</si>
  <si>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</si>
  <si>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</si>
  <si>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</si>
  <si>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</si>
  <si>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</si>
  <si>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</si>
  <si>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</si>
  <si>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</si>
  <si>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</si>
  <si>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</si>
  <si>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</si>
  <si>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</si>
  <si>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</si>
  <si>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</si>
  <si>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</si>
  <si>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</si>
  <si>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</si>
  <si>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</si>
  <si>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</si>
  <si>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</si>
  <si>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</si>
  <si>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</si>
  <si>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</si>
  <si>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</si>
  <si>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</si>
  <si>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</si>
  <si>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</si>
  <si>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</si>
  <si>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</si>
  <si>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</si>
  <si>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</si>
  <si>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</si>
  <si>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</si>
  <si>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</si>
  <si>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</si>
  <si>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</si>
  <si>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</si>
  <si>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</si>
  <si>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</si>
  <si>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</si>
  <si>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</si>
  <si>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</si>
  <si>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</si>
  <si>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</si>
  <si>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</si>
  <si>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</si>
  <si>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</si>
  <si>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</si>
  <si>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</si>
  <si>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</si>
  <si>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</si>
  <si>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</si>
  <si>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</si>
  <si>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</si>
  <si>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</si>
  <si>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</si>
  <si>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</si>
  <si>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</si>
  <si>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</si>
  <si>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</si>
  <si>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</si>
  <si>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</si>
  <si>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</si>
  <si>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</si>
  <si>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</si>
  <si>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</si>
  <si>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</si>
  <si>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</si>
  <si>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</si>
  <si>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</si>
  <si>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</si>
  <si>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</si>
  <si>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</si>
  <si>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</si>
  <si>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</si>
  <si>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</si>
  <si>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</si>
  <si>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</si>
  <si>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</si>
  <si>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</si>
  <si>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</si>
  <si>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</si>
  <si>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</si>
  <si>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</si>
  <si>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</si>
  <si>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</si>
  <si>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</si>
  <si>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</si>
  <si>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</si>
  <si>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</si>
  <si>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</si>
  <si>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</si>
  <si>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</si>
  <si>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</si>
  <si>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</si>
  <si>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</si>
  <si>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</si>
  <si>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</si>
  <si>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</si>
  <si>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</si>
  <si>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</si>
  <si>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</si>
  <si>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</si>
  <si>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</si>
  <si>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</si>
  <si>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</si>
  <si>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</si>
  <si>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</si>
  <si>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</si>
  <si>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</si>
  <si>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</si>
  <si>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</si>
  <si>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</si>
  <si>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</si>
  <si>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</si>
  <si>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</si>
  <si>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</si>
  <si>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</si>
  <si>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</si>
  <si>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</si>
  <si>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</si>
  <si>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</si>
  <si>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</si>
  <si>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</si>
  <si>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</si>
  <si>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</si>
  <si>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</si>
  <si>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</si>
  <si>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</si>
  <si>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</si>
  <si>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</si>
  <si>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</si>
  <si>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</si>
  <si>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</si>
  <si>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</si>
  <si>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</si>
  <si>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</si>
  <si>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</si>
  <si>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</si>
  <si>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</si>
  <si>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</si>
  <si>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</si>
  <si>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</si>
  <si>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</si>
  <si>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</si>
  <si>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</si>
  <si>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</si>
  <si>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</si>
  <si>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</si>
  <si>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</si>
  <si>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</si>
  <si>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</si>
  <si>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</si>
  <si>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</si>
  <si>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</si>
  <si>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</si>
  <si>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</si>
  <si>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</si>
  <si>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</si>
  <si>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</si>
  <si>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</si>
  <si>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</si>
  <si>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</si>
  <si>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</si>
  <si>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</si>
  <si>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</si>
  <si>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</si>
  <si>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</si>
  <si>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</si>
  <si>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</si>
  <si>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</si>
  <si>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</si>
  <si>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</si>
  <si>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</si>
  <si>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</si>
  <si>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</si>
  <si>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</si>
  <si>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</si>
  <si>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</si>
  <si>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</si>
  <si>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</si>
  <si>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</si>
  <si>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</si>
  <si>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</si>
  <si>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</si>
  <si>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</si>
  <si>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</si>
  <si>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</si>
  <si>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</si>
  <si>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</si>
  <si>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</si>
  <si>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</si>
  <si>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</si>
  <si>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</si>
  <si>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</si>
  <si>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</si>
  <si>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</si>
  <si>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</si>
  <si>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</si>
  <si>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</si>
  <si>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</si>
  <si>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</si>
  <si>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</si>
  <si>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</si>
  <si>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</si>
  <si>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</si>
  <si>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</si>
  <si>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</si>
  <si>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</si>
  <si>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</si>
  <si>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</si>
  <si>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</si>
  <si>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</si>
  <si>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</si>
  <si>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</si>
  <si>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</si>
  <si>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</si>
  <si>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</si>
  <si>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</si>
  <si>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</si>
  <si>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</si>
  <si>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</si>
  <si>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</si>
  <si>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</si>
  <si>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</si>
  <si>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</si>
  <si>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</si>
  <si>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</si>
  <si>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</si>
  <si>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</si>
  <si>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</si>
  <si>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</si>
  <si>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</si>
  <si>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</si>
  <si>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</si>
  <si>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</si>
  <si>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</si>
  <si>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</si>
  <si>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</si>
  <si>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</si>
  <si>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</si>
  <si>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</si>
  <si>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</si>
  <si>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</si>
  <si>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</si>
  <si>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</si>
  <si>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</si>
  <si>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</si>
  <si>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</si>
  <si>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</si>
  <si>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</si>
  <si>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</si>
  <si>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</si>
  <si>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</si>
  <si>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</si>
  <si>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</si>
  <si>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</si>
  <si>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</si>
  <si>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</si>
  <si>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</si>
  <si>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</si>
  <si>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</si>
  <si>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</si>
  <si>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</si>
  <si>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</si>
  <si>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</si>
  <si>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</si>
  <si>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</si>
  <si>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</si>
  <si>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</si>
  <si>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</si>
  <si>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</si>
  <si>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</si>
  <si>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</si>
  <si>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</si>
  <si>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</si>
  <si>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</si>
  <si>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</si>
  <si>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</si>
  <si>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</si>
  <si>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</si>
  <si>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</si>
  <si>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</si>
  <si>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</si>
  <si>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</si>
  <si>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</si>
  <si>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</si>
  <si>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</si>
  <si>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</si>
  <si>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</si>
  <si>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</si>
  <si>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</si>
  <si>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</si>
  <si>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</si>
  <si>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</si>
  <si>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</si>
  <si>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</si>
  <si>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</si>
  <si>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</si>
  <si>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</si>
  <si>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</si>
  <si>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</si>
  <si>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</si>
  <si>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</si>
  <si>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</si>
  <si>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</si>
  <si>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</si>
  <si>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</si>
  <si>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</si>
  <si>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</si>
  <si>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</si>
  <si>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</si>
  <si>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</si>
  <si>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</si>
  <si>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</si>
  <si>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</si>
  <si>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</si>
  <si>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</si>
  <si>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</si>
  <si>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</si>
  <si>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</si>
  <si>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</si>
  <si>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</si>
  <si>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</si>
  <si>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</si>
  <si>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</si>
  <si>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</si>
  <si>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</si>
  <si>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</si>
  <si>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</si>
  <si>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</si>
  <si>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</si>
  <si>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</si>
  <si>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</si>
  <si>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</si>
  <si>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</si>
  <si>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</si>
  <si>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</si>
  <si>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</si>
  <si>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</si>
  <si>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</si>
  <si>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</si>
  <si>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</si>
  <si>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</si>
  <si>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</si>
  <si>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</si>
  <si>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</si>
  <si>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</si>
  <si>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</si>
  <si>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</si>
  <si>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</si>
  <si>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</si>
  <si>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</si>
  <si>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</si>
  <si>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</si>
  <si>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</si>
  <si>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</si>
  <si>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</si>
  <si>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</si>
  <si>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</si>
  <si>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</si>
  <si>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</si>
  <si>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</si>
  <si>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</si>
  <si>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</si>
  <si>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</si>
  <si>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</si>
  <si>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</si>
  <si>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</si>
  <si>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</si>
  <si>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</si>
  <si>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</si>
  <si>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</si>
  <si>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</si>
  <si>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</si>
  <si>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</si>
  <si>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</si>
  <si>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</si>
  <si>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</si>
  <si>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</si>
  <si>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</si>
  <si>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</si>
  <si>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</si>
  <si>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</si>
  <si>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</si>
  <si>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</si>
  <si>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</si>
  <si>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</si>
  <si>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</si>
  <si>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</si>
  <si>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</si>
  <si>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</si>
  <si>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</si>
  <si>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</si>
  <si>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</si>
  <si>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</si>
  <si>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</si>
  <si>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</si>
  <si>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</si>
  <si>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</si>
  <si>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</si>
  <si>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</si>
  <si>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</si>
  <si>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</si>
  <si>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</si>
  <si>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</si>
  <si>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</si>
  <si>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</si>
  <si>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</si>
  <si>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</si>
  <si>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</si>
  <si>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</si>
  <si>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</si>
  <si>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</si>
  <si>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</si>
  <si>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</si>
  <si>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</si>
  <si>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</si>
  <si>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</si>
  <si>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</si>
  <si>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</si>
  <si>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</si>
  <si>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</si>
  <si>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</si>
  <si>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</si>
  <si>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</si>
  <si>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</si>
  <si>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</si>
  <si>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</si>
  <si>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</si>
  <si>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</si>
  <si>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</si>
  <si>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</si>
  <si>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</si>
  <si>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</si>
  <si>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</si>
  <si>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</si>
  <si>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</si>
  <si>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</si>
  <si>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</si>
  <si>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</si>
  <si>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</si>
  <si>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</si>
  <si>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</si>
  <si>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</si>
  <si>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</si>
  <si>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</si>
  <si>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</si>
  <si>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</si>
  <si>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</si>
  <si>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</si>
  <si>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</si>
  <si>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</si>
  <si>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</si>
  <si>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</si>
  <si>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</si>
  <si>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</si>
  <si>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</si>
  <si>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</si>
  <si>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</si>
  <si>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</si>
  <si>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</si>
  <si>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</si>
  <si>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</si>
  <si>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</si>
  <si>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</si>
  <si>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</si>
  <si>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</si>
  <si>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</si>
  <si>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</si>
  <si>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</si>
  <si>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</si>
  <si>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</si>
  <si>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</si>
  <si>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</si>
  <si>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</si>
  <si>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</si>
  <si>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</si>
  <si>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</si>
  <si>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</si>
  <si>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</si>
  <si>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</si>
  <si>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</si>
  <si>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</si>
  <si>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</si>
  <si>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</si>
  <si>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</si>
  <si>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</si>
  <si>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</si>
  <si>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</si>
  <si>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</si>
  <si>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</si>
  <si>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</si>
  <si>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</si>
  <si>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</si>
  <si>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</si>
  <si>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</si>
  <si>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</si>
  <si>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</si>
  <si>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</si>
  <si>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</si>
  <si>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</si>
  <si>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</si>
  <si>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</si>
  <si>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</si>
  <si>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</si>
  <si>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</si>
  <si>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</si>
  <si>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</si>
  <si>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</si>
  <si>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</si>
  <si>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</si>
  <si>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</si>
  <si>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</si>
  <si>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</si>
  <si>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</si>
  <si>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</si>
  <si>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</si>
  <si>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</si>
  <si>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</si>
  <si>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</si>
  <si>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</si>
  <si>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</si>
  <si>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</si>
  <si>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</si>
  <si>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</si>
  <si>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</si>
  <si>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</si>
  <si>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</si>
  <si>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</si>
  <si>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</si>
  <si>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</si>
  <si>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</si>
  <si>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</si>
  <si>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</si>
  <si>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</si>
  <si>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</si>
  <si>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</si>
  <si>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</si>
  <si>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</si>
  <si>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</si>
  <si>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</si>
  <si>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</si>
  <si>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</si>
  <si>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</si>
  <si>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</si>
  <si>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</si>
  <si>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</si>
  <si>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</si>
  <si>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</si>
  <si>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</si>
  <si>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</si>
  <si>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</si>
  <si>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</si>
  <si>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</si>
  <si>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</si>
  <si>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</si>
  <si>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</si>
  <si>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</si>
  <si>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</si>
  <si>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</si>
  <si>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</si>
  <si>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</si>
  <si>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</si>
  <si>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</si>
  <si>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</si>
  <si>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</si>
  <si>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</si>
  <si>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</si>
  <si>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</si>
  <si>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</si>
  <si>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</si>
  <si>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</si>
  <si>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</si>
  <si>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</si>
  <si>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</si>
  <si>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</si>
  <si>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</si>
  <si>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</si>
  <si>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</si>
  <si>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</si>
  <si>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</si>
  <si>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</si>
  <si>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</si>
  <si>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</si>
  <si>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</si>
  <si>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</si>
  <si>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</si>
  <si>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</si>
  <si>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</si>
  <si>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</si>
  <si>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</si>
  <si>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</si>
  <si>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</si>
  <si>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</si>
  <si>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</si>
  <si>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</si>
  <si>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</si>
  <si>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</si>
  <si>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</si>
  <si>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</si>
  <si>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</si>
  <si>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</si>
  <si>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</si>
  <si>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</si>
  <si>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</si>
  <si>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</si>
  <si>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</si>
  <si>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</si>
  <si>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</si>
  <si>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</si>
  <si>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</si>
  <si>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</si>
  <si>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</si>
  <si>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</si>
  <si>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</si>
  <si>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</si>
  <si>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</si>
  <si>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</si>
  <si>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</si>
  <si>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</si>
  <si>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</si>
  <si>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</si>
  <si>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</si>
  <si>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</si>
  <si>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</si>
  <si>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</si>
  <si>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</si>
  <si>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</si>
  <si>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</si>
  <si>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</si>
  <si>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</si>
  <si>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</si>
  <si>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</si>
  <si>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</si>
  <si>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</si>
  <si>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</si>
  <si>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</si>
  <si>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</si>
  <si>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</si>
  <si>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</si>
  <si>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</si>
  <si>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</si>
  <si>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</si>
  <si>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</si>
  <si>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</si>
  <si>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</si>
  <si>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</si>
  <si>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</si>
  <si>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</si>
  <si>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</si>
  <si>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</si>
  <si>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</si>
  <si>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</si>
  <si>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</si>
  <si>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</si>
  <si>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</si>
  <si>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</si>
  <si>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</si>
  <si>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</si>
  <si>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</si>
  <si>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</si>
  <si>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</si>
  <si>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</si>
  <si>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</si>
  <si>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</si>
  <si>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</si>
  <si>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</si>
  <si>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</si>
  <si>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</si>
  <si>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</si>
  <si>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</si>
  <si>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</si>
  <si>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</si>
  <si>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</si>
  <si>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</si>
  <si>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</si>
  <si>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</si>
  <si>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</si>
  <si>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</si>
  <si>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</si>
  <si>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</si>
  <si>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</si>
  <si>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</si>
  <si>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</si>
  <si>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</si>
  <si>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</si>
  <si>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</si>
  <si>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</si>
  <si>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</si>
  <si>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</si>
  <si>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</si>
  <si>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</si>
  <si>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</si>
  <si>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</si>
  <si>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</si>
  <si>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</si>
  <si>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</si>
  <si>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</si>
  <si>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</si>
  <si>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</si>
  <si>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</si>
  <si>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</si>
  <si>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</si>
  <si>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</si>
  <si>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</si>
  <si>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</si>
  <si>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</si>
  <si>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</si>
  <si>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</si>
  <si>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</si>
  <si>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</si>
  <si>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</si>
  <si>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</si>
  <si>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</si>
  <si>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</si>
  <si>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</si>
  <si>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</si>
  <si>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</si>
  <si>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</si>
  <si>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</si>
  <si>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</si>
  <si>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</si>
  <si>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</si>
  <si>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</si>
  <si>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</si>
  <si>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</si>
  <si>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</si>
  <si>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</si>
  <si>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</si>
  <si>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</si>
  <si>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</si>
  <si>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</si>
  <si>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</si>
  <si>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</si>
  <si>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</si>
  <si>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</si>
  <si>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</si>
  <si>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</si>
  <si>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</si>
  <si>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</si>
  <si>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</si>
  <si>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</si>
  <si>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</si>
  <si>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</si>
  <si>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</si>
  <si>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</si>
  <si>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</si>
  <si>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</si>
  <si>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</si>
  <si>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</si>
  <si>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</si>
  <si>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</si>
  <si>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</si>
  <si>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</si>
  <si>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</si>
  <si>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</si>
  <si>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</si>
  <si>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</si>
  <si>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</si>
  <si>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</si>
  <si>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</si>
  <si>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</si>
  <si>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</si>
  <si>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</si>
  <si>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</si>
  <si>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</si>
  <si>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</si>
  <si>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</si>
  <si>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</si>
  <si>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</si>
  <si>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</si>
  <si>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</si>
  <si>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</si>
  <si>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</si>
  <si>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</si>
  <si>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</si>
  <si>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</si>
  <si>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</si>
  <si>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</si>
  <si>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</si>
  <si>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</si>
  <si>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</si>
  <si>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</si>
  <si>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</si>
  <si>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</si>
  <si>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</si>
  <si>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</si>
  <si>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</si>
  <si>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</si>
  <si>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</si>
  <si>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</si>
  <si>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</si>
  <si>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</si>
  <si>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</si>
  <si>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</si>
  <si>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</si>
  <si>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</si>
  <si>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</si>
  <si>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</si>
  <si>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</si>
  <si>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</si>
  <si>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</si>
  <si>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</si>
  <si>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</si>
  <si>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</si>
  <si>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</si>
  <si>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</si>
  <si>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</si>
  <si>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</si>
  <si>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</si>
  <si>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</si>
  <si>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</si>
  <si>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</si>
  <si>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</si>
  <si>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</si>
  <si>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</si>
  <si>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</si>
  <si>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</si>
  <si>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</si>
  <si>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</si>
  <si>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</si>
  <si>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</si>
  <si>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</si>
  <si>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</si>
  <si>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</si>
  <si>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</si>
  <si>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</si>
  <si>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</si>
  <si>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</si>
  <si>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</si>
  <si>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</si>
  <si>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</si>
  <si>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</si>
  <si>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</si>
  <si>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</si>
  <si>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</si>
  <si>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</si>
  <si>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</si>
  <si>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</si>
  <si>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</si>
  <si>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</si>
  <si>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</si>
  <si>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</si>
  <si>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</si>
  <si>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</si>
  <si>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</si>
  <si>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</si>
  <si>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</si>
  <si>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</si>
  <si>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</si>
  <si>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</si>
  <si>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</si>
  <si>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</si>
  <si>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</si>
  <si>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</si>
  <si>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</si>
  <si>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</si>
  <si>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</si>
  <si>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</si>
  <si>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</si>
  <si>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</si>
  <si>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</si>
  <si>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</si>
  <si>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</si>
  <si>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</si>
  <si>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</si>
  <si>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</si>
  <si>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</si>
  <si>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</si>
  <si>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</si>
  <si>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</si>
  <si>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</si>
  <si>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</si>
  <si>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</si>
  <si>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</si>
  <si>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</si>
  <si>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</si>
  <si>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</si>
  <si>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</si>
  <si>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</si>
  <si>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</si>
  <si>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</si>
  <si>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</si>
  <si>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</si>
  <si>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</si>
  <si>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</si>
  <si>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</si>
  <si>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</si>
  <si>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</si>
  <si>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</si>
  <si>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</si>
  <si>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</si>
  <si>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</si>
  <si>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</si>
  <si>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</si>
  <si>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</si>
  <si>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</si>
  <si>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</si>
  <si>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</si>
  <si>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</si>
  <si>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</si>
  <si>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</si>
  <si>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</si>
  <si>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</si>
  <si>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</si>
  <si>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</si>
  <si>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</si>
  <si>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</si>
  <si>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</si>
  <si>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</si>
  <si>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</si>
  <si>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</si>
  <si>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</si>
  <si>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</si>
  <si>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</si>
  <si>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</si>
  <si>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</si>
  <si>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</si>
  <si>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</si>
  <si>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</si>
  <si>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</si>
  <si>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</si>
  <si>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</si>
  <si>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</si>
  <si>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</si>
  <si>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</si>
  <si>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</si>
  <si>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</si>
  <si>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</si>
  <si>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</si>
  <si>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</si>
  <si>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</si>
  <si>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</si>
  <si>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</si>
  <si>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</si>
  <si>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</si>
  <si>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</si>
  <si>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</si>
  <si>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</si>
  <si>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</si>
  <si>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</si>
  <si>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</si>
  <si>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</si>
  <si>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</si>
  <si>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</si>
  <si>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</si>
  <si>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</si>
  <si>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</si>
  <si>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</si>
  <si>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</si>
  <si>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</si>
  <si>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</si>
  <si>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</si>
  <si>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</si>
  <si>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</si>
  <si>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</si>
  <si>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</si>
  <si>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</si>
  <si>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</si>
  <si>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</si>
  <si>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</si>
  <si>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</si>
  <si>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</si>
  <si>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</si>
  <si>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</si>
  <si>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</si>
  <si>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</si>
  <si>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</si>
  <si>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</si>
  <si>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</si>
  <si>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</si>
  <si>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</si>
  <si>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</si>
  <si>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</si>
  <si>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</si>
  <si>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</si>
  <si>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</si>
  <si>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</si>
  <si>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</si>
  <si>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</si>
  <si>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</si>
  <si>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</si>
  <si>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</si>
  <si>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</si>
  <si>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</si>
  <si>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</si>
  <si>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</si>
  <si>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</si>
  <si>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</si>
  <si>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</si>
  <si>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</si>
  <si>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</si>
  <si>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</si>
  <si>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</si>
  <si>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</si>
  <si>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</si>
  <si>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</si>
  <si>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</si>
  <si>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</si>
  <si>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</si>
  <si>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</si>
  <si>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</si>
  <si>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</si>
  <si>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</si>
  <si>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</si>
  <si>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</si>
  <si>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</si>
  <si>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</si>
  <si>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</si>
  <si>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</si>
  <si>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</si>
  <si>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</si>
  <si>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</si>
  <si>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</si>
  <si>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</si>
  <si>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</si>
  <si>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</si>
  <si>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</si>
  <si>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</si>
  <si>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</si>
  <si>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</si>
  <si>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</si>
  <si>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</si>
  <si>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</si>
  <si>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</si>
  <si>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</si>
  <si>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</si>
  <si>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</si>
  <si>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</si>
  <si>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</si>
  <si>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</si>
  <si>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</si>
  <si>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</si>
  <si>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</si>
  <si>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</si>
  <si>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</si>
  <si>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</si>
  <si>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</si>
  <si>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</si>
  <si>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</si>
  <si>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</si>
  <si>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</si>
  <si>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</si>
  <si>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</si>
  <si>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</si>
  <si>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</si>
  <si>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</si>
  <si>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</si>
  <si>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</si>
  <si>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</si>
  <si>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</si>
  <si>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</si>
  <si>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</si>
  <si>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</si>
  <si>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</si>
  <si>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</si>
  <si>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</si>
  <si>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</si>
  <si>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</si>
  <si>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</si>
  <si>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</si>
  <si>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</si>
  <si>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</si>
  <si>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</si>
  <si>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</si>
  <si>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</si>
  <si>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</si>
  <si>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</si>
  <si>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</si>
  <si>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</si>
  <si>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</si>
  <si>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</si>
  <si>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</si>
  <si>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</si>
  <si>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</si>
  <si>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</si>
  <si>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</si>
  <si>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</si>
  <si>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</si>
  <si>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</si>
  <si>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</si>
  <si>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</si>
  <si>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</si>
  <si>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</si>
  <si>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</si>
  <si>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</si>
  <si>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</si>
  <si>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</si>
  <si>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</si>
  <si>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</si>
  <si>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</si>
  <si>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</si>
  <si>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</si>
  <si>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</si>
  <si>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</si>
  <si>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</si>
  <si>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</si>
  <si>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</si>
  <si>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</si>
  <si>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</si>
  <si>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</si>
  <si>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</si>
  <si>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</si>
  <si>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</si>
  <si>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</si>
  <si>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</si>
  <si>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</si>
  <si>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</si>
  <si>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</si>
  <si>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</si>
  <si>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</si>
  <si>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</si>
  <si>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</si>
  <si>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</si>
  <si>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</si>
  <si>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</si>
  <si>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</si>
  <si>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</si>
  <si>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</si>
  <si>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</si>
  <si>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</si>
  <si>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</si>
  <si>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</si>
  <si>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</si>
  <si>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</si>
  <si>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</si>
  <si>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</si>
  <si>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</si>
  <si>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</si>
  <si>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</si>
  <si>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</si>
  <si>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</si>
  <si>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</si>
  <si>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</si>
  <si>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</si>
  <si>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</si>
  <si>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</si>
  <si>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</si>
  <si>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</si>
  <si>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</si>
  <si>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</si>
  <si>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</si>
  <si>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</si>
  <si>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</si>
  <si>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</si>
  <si>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</si>
  <si>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</si>
  <si>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</si>
  <si>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</si>
  <si>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</si>
  <si>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</si>
  <si>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</si>
  <si>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</si>
  <si>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</si>
  <si>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</si>
  <si>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</si>
  <si>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</si>
  <si>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</si>
  <si>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</si>
  <si>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</si>
  <si>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</si>
  <si>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</si>
  <si>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</si>
  <si>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</si>
  <si>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</si>
  <si>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</si>
  <si>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</si>
  <si>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</si>
  <si>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</si>
  <si>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</si>
  <si>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</si>
  <si>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</si>
  <si>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</si>
  <si>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</si>
  <si>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</si>
  <si>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</si>
  <si>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</si>
  <si>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</si>
  <si>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</si>
  <si>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</si>
  <si>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</si>
  <si>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</si>
  <si>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</si>
  <si>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</si>
  <si>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</si>
  <si>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</si>
  <si>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</si>
  <si>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</si>
  <si>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</si>
  <si>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</si>
  <si>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</si>
  <si>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</si>
  <si>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</si>
  <si>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</si>
  <si>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</si>
  <si>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</si>
  <si>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</si>
  <si>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</si>
  <si>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</si>
  <si>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</si>
  <si>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</si>
  <si>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</si>
  <si>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</si>
  <si>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</si>
  <si>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</si>
  <si>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</si>
  <si>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</si>
  <si>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</si>
  <si>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</si>
  <si>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</si>
  <si>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</si>
  <si>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</si>
  <si>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</si>
  <si>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</si>
  <si>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</si>
  <si>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</si>
  <si>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</si>
  <si>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</si>
  <si>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</si>
  <si>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</si>
  <si>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</si>
  <si>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</si>
  <si>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</si>
  <si>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</si>
  <si>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</si>
  <si>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</si>
  <si>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</si>
  <si>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</si>
  <si>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</si>
  <si>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</si>
  <si>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</si>
  <si>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</si>
  <si>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</si>
  <si>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</si>
  <si>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</si>
  <si>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</si>
  <si>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</si>
  <si>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</si>
  <si>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</si>
  <si>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</si>
  <si>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</si>
  <si>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</si>
  <si>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</si>
  <si>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</si>
  <si>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</si>
  <si>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</si>
  <si>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</si>
  <si>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</si>
  <si>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</si>
  <si>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</si>
  <si>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</si>
  <si>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</si>
  <si>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</si>
  <si>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</si>
  <si>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</si>
  <si>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</si>
  <si>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</si>
  <si>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</si>
  <si>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</si>
  <si>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</si>
  <si>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</si>
  <si>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</si>
  <si>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</si>
  <si>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</si>
  <si>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</si>
  <si>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</si>
  <si>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</si>
  <si>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</si>
  <si>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</si>
  <si>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</si>
  <si>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</si>
  <si>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</si>
  <si>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</si>
  <si>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</si>
  <si>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</si>
  <si>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</si>
  <si>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</si>
  <si>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</si>
  <si>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</si>
  <si>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</si>
  <si>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</si>
  <si>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</si>
  <si>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</si>
  <si>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</si>
  <si>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</si>
  <si>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</si>
  <si>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</si>
  <si>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</si>
  <si>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</si>
  <si>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</si>
  <si>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</si>
  <si>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</si>
  <si>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</si>
  <si>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</si>
  <si>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</si>
  <si>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</si>
  <si>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</si>
  <si>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</si>
  <si>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</si>
  <si>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</si>
  <si>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</si>
  <si>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</si>
  <si>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</si>
  <si>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</si>
  <si>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</si>
  <si>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</si>
  <si>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</si>
  <si>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</si>
  <si>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</si>
  <si>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</si>
  <si>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</si>
  <si>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</si>
  <si>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</si>
  <si>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</si>
  <si>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</si>
  <si>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</si>
  <si>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</si>
  <si>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</si>
  <si>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</si>
  <si>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</si>
  <si>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</si>
  <si>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</si>
  <si>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</si>
  <si>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</si>
  <si>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</si>
  <si>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</si>
  <si>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</si>
  <si>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</si>
  <si>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</si>
  <si>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</si>
  <si>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</si>
  <si>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</si>
  <si>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</si>
  <si>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</si>
  <si>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</si>
  <si>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</si>
  <si>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</si>
  <si>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</si>
  <si>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</si>
  <si>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</si>
  <si>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</si>
  <si>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</si>
  <si>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</si>
  <si>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</si>
  <si>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</si>
  <si>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</si>
  <si>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</si>
  <si>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</si>
  <si>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</si>
  <si>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</si>
  <si>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</si>
  <si>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</si>
  <si>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</si>
  <si>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</si>
  <si>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</si>
  <si>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</si>
  <si>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</si>
  <si>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</si>
  <si>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</si>
  <si>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</si>
  <si>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</si>
  <si>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</si>
  <si>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</si>
  <si>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</si>
  <si>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</si>
  <si>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</si>
  <si>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</si>
  <si>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</si>
  <si>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</si>
  <si>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</si>
  <si>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</si>
  <si>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</si>
  <si>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</si>
  <si>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</si>
  <si>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</si>
  <si>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</si>
  <si>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</si>
  <si>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</si>
  <si>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</si>
  <si>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</si>
  <si>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</si>
  <si>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</si>
  <si>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</si>
  <si>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</si>
  <si>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</si>
  <si>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</si>
  <si>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</si>
  <si>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</si>
  <si>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</si>
  <si>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</si>
  <si>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</si>
  <si>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</si>
  <si>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</si>
  <si>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</si>
  <si>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</si>
  <si>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</si>
  <si>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</si>
  <si>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</si>
  <si>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</si>
  <si>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</si>
  <si>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</si>
  <si>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</si>
  <si>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</si>
  <si>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</si>
  <si>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</si>
  <si>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</si>
  <si>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</si>
  <si>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</si>
  <si>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</si>
  <si>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</si>
  <si>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</si>
  <si>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</si>
  <si>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</si>
  <si>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</si>
  <si>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</si>
  <si>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</si>
  <si>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</si>
  <si>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</si>
  <si>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</si>
  <si>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</si>
  <si>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</si>
  <si>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</si>
  <si>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</si>
  <si>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</si>
  <si>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</si>
  <si>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</si>
  <si>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</si>
  <si>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</si>
  <si>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</si>
  <si>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</si>
  <si>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</si>
  <si>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</si>
  <si>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</si>
  <si>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</si>
  <si>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</si>
  <si>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</si>
  <si>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</si>
  <si>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</si>
  <si>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</si>
  <si>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</si>
  <si>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</si>
  <si>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</si>
  <si>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</si>
  <si>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</si>
  <si>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</si>
  <si>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</si>
  <si>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</si>
  <si>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</si>
  <si>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</si>
  <si>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</si>
  <si>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</si>
  <si>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</si>
  <si>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</si>
  <si>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</si>
  <si>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</si>
  <si>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</si>
  <si>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</si>
  <si>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</si>
  <si>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</si>
  <si>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</si>
  <si>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</si>
  <si>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</si>
  <si>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</si>
  <si>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</si>
  <si>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</si>
  <si>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</si>
  <si>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</si>
  <si>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</si>
  <si>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</si>
  <si>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</si>
  <si>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</si>
  <si>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</si>
  <si>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</si>
  <si>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</si>
  <si>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</si>
  <si>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</si>
  <si>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</si>
  <si>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</si>
  <si>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</si>
  <si>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</si>
  <si>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</si>
  <si>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</si>
  <si>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</si>
  <si>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</si>
  <si>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</si>
  <si>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</si>
  <si>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</si>
  <si>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</si>
  <si>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</si>
  <si>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</si>
  <si>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</si>
  <si>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</si>
  <si>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</si>
  <si>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</si>
  <si>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</si>
  <si>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</si>
  <si>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</si>
  <si>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</si>
  <si>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</si>
  <si>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</si>
  <si>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</si>
  <si>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</si>
  <si>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</si>
  <si>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</si>
  <si>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</si>
  <si>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</si>
  <si>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</si>
  <si>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</si>
  <si>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</si>
  <si>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</si>
  <si>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</si>
  <si>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</si>
  <si>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</si>
  <si>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</si>
  <si>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</si>
  <si>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</si>
  <si>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</si>
  <si>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</si>
  <si>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</si>
  <si>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</si>
  <si>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</si>
  <si>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</si>
  <si>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</si>
  <si>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</si>
  <si>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</si>
  <si>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</si>
  <si>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</si>
  <si>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</si>
  <si>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</si>
  <si>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</si>
  <si>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</si>
  <si>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</si>
  <si>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</si>
  <si>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</si>
  <si>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</si>
  <si>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</si>
  <si>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</si>
  <si>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</si>
  <si>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</si>
  <si>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</si>
  <si>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</si>
  <si>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</si>
  <si>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</si>
  <si>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</si>
  <si>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</si>
  <si>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</si>
  <si>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</si>
  <si>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</si>
  <si>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</si>
  <si>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</si>
  <si>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</si>
  <si>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</si>
  <si>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</si>
  <si>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</si>
  <si>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</si>
  <si>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</si>
  <si>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</si>
  <si>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</si>
  <si>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</si>
  <si>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</si>
  <si>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</si>
  <si>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</si>
  <si>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</si>
  <si>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</si>
  <si>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</si>
  <si>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</si>
  <si>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</si>
  <si>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</si>
  <si>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</si>
  <si>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</si>
  <si>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</si>
  <si>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</si>
  <si>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</si>
  <si>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</si>
  <si>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</si>
  <si>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</si>
  <si>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</si>
  <si>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</si>
  <si>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</si>
  <si>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</si>
  <si>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</si>
  <si>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</si>
  <si>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</si>
  <si>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</si>
  <si>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</si>
  <si>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</si>
  <si>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</si>
  <si>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</si>
  <si>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</si>
  <si>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</si>
  <si>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</si>
  <si>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</si>
  <si>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</si>
  <si>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</si>
  <si>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</si>
  <si>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</si>
  <si>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</si>
  <si>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</si>
  <si>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</si>
  <si>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</si>
  <si>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</si>
  <si>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</si>
  <si>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</si>
  <si>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</si>
  <si>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</si>
  <si>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</si>
  <si>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</si>
  <si>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</si>
  <si>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</si>
  <si>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</si>
  <si>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</si>
  <si>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</si>
  <si>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</si>
  <si>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</si>
  <si>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</si>
  <si>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</si>
  <si>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</si>
  <si>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</si>
  <si>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</si>
  <si>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</si>
  <si>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</si>
  <si>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</si>
  <si>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</si>
  <si>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</si>
  <si>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</si>
  <si>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</si>
  <si>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</si>
  <si>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</si>
  <si>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</si>
  <si>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</si>
  <si>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</si>
  <si>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</si>
  <si>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</si>
  <si>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</si>
  <si>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</si>
  <si>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</si>
  <si>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</si>
  <si>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</si>
  <si>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</si>
  <si>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</si>
  <si>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</si>
  <si>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</si>
  <si>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</si>
  <si>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</si>
  <si>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</si>
  <si>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</si>
  <si>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</si>
  <si>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</si>
  <si>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</si>
  <si>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</si>
  <si>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</si>
  <si>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</si>
  <si>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</si>
  <si>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</si>
  <si>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</si>
  <si>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</si>
  <si>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</si>
  <si>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</si>
  <si>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</si>
  <si>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</si>
  <si>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</si>
  <si>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</si>
  <si>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</si>
  <si>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</si>
  <si>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</si>
  <si>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</si>
  <si>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</si>
  <si>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</si>
  <si>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</si>
  <si>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</si>
  <si>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</si>
  <si>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</si>
  <si>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</si>
  <si>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</si>
  <si>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</si>
  <si>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</si>
  <si>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</si>
  <si>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</si>
  <si>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</si>
  <si>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</si>
  <si>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</si>
  <si>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</si>
  <si>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</si>
  <si>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</si>
  <si>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</si>
  <si>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</si>
  <si>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</si>
  <si>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</si>
  <si>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</si>
  <si>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</si>
  <si>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</si>
  <si>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</si>
  <si>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</si>
  <si>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</si>
  <si>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</si>
  <si>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</si>
  <si>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</si>
  <si>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</si>
  <si>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</si>
  <si>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</si>
  <si>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</si>
  <si>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</si>
  <si>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</si>
  <si>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</si>
  <si>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</si>
  <si>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</si>
  <si>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</si>
  <si>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</si>
  <si>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</si>
  <si>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</si>
  <si>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</si>
  <si>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</si>
  <si>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</si>
  <si>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</si>
  <si>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</si>
  <si>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</si>
  <si>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</si>
  <si>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</si>
  <si>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</si>
  <si>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</si>
  <si>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</si>
  <si>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</si>
  <si>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</si>
  <si>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</si>
  <si>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</si>
  <si>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</si>
  <si>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</si>
  <si>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</si>
  <si>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</si>
  <si>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</si>
  <si>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</si>
  <si>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</si>
  <si>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</si>
  <si>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</si>
  <si>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</si>
  <si>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</si>
  <si>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</si>
  <si>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</si>
  <si>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</si>
  <si>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</si>
  <si>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</si>
  <si>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</si>
  <si>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</si>
  <si>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</si>
  <si>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</si>
  <si>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</si>
  <si>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</si>
  <si>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</si>
  <si>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</si>
  <si>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</si>
  <si>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</si>
  <si>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</si>
  <si>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</si>
  <si>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</si>
  <si>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</si>
  <si>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</si>
  <si>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</si>
  <si>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</si>
  <si>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</si>
  <si>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</si>
  <si>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</si>
  <si>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</si>
  <si>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</si>
  <si>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</si>
  <si>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</si>
  <si>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</si>
  <si>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</si>
  <si>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</si>
  <si>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</si>
  <si>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</si>
  <si>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</si>
  <si>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</si>
  <si>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</si>
  <si>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</si>
  <si>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</si>
  <si>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</si>
  <si>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</si>
  <si>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</si>
  <si>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</si>
  <si>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</si>
  <si>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</si>
  <si>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</si>
  <si>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</si>
  <si>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</si>
  <si>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</si>
  <si>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</si>
  <si>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</si>
  <si>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</si>
  <si>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</si>
  <si>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</si>
  <si>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</si>
  <si>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</si>
  <si>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</si>
  <si>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</si>
  <si>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</si>
  <si>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</si>
  <si>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</si>
  <si>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</si>
  <si>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</si>
  <si>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</si>
  <si>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</si>
  <si>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</si>
  <si>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</si>
  <si>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</si>
  <si>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</si>
  <si>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</si>
  <si>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</si>
  <si>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</si>
  <si>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</si>
  <si>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</si>
  <si>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</si>
  <si>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</si>
  <si>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</si>
  <si>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</si>
  <si>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</si>
  <si>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</si>
  <si>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</si>
  <si>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</si>
  <si>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</si>
  <si>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</si>
  <si>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</si>
  <si>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</si>
  <si>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</si>
  <si>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</si>
  <si>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</si>
  <si>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</si>
  <si>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</si>
  <si>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</si>
  <si>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</si>
  <si>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</si>
  <si>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</si>
  <si>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</si>
  <si>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</si>
  <si>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</si>
  <si>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</si>
  <si>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</si>
  <si>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</si>
  <si>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</si>
  <si>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</si>
  <si>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</si>
  <si>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</si>
  <si>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</si>
  <si>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</si>
  <si>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</si>
  <si>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</si>
  <si>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</si>
  <si>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</si>
  <si>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</si>
  <si>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</si>
  <si>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</si>
  <si>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</si>
  <si>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</si>
  <si>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</si>
  <si>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</si>
  <si>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</si>
  <si>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</si>
  <si>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</si>
  <si>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</si>
  <si>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</si>
  <si>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</si>
  <si>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</si>
  <si>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</si>
  <si>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</si>
  <si>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</si>
  <si>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</si>
  <si>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</si>
  <si>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</si>
  <si>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</si>
  <si>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</si>
  <si>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</si>
  <si>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</si>
  <si>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</si>
  <si>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</si>
  <si>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</si>
  <si>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</si>
  <si>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</si>
  <si>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</si>
  <si>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</si>
  <si>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</si>
  <si>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</si>
  <si>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</si>
  <si>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</si>
  <si>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</si>
  <si>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</si>
  <si>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</si>
  <si>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</si>
  <si>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</si>
  <si>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</si>
  <si>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</si>
  <si>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</si>
  <si>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</si>
  <si>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</si>
  <si>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</si>
  <si>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</si>
  <si>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</si>
  <si>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</si>
  <si>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</si>
  <si>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</si>
  <si>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</si>
  <si>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</si>
  <si>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</si>
  <si>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</si>
  <si>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</si>
  <si>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</si>
  <si>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</si>
  <si>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</si>
  <si>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</si>
  <si>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</si>
  <si>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</si>
  <si>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</si>
  <si>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</si>
  <si>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</si>
  <si>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</si>
  <si>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</si>
  <si>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</si>
  <si>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</si>
  <si>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</si>
  <si>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</si>
  <si>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</si>
  <si>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</si>
  <si>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</si>
  <si>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</si>
  <si>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</si>
  <si>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</si>
  <si>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</si>
  <si>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</si>
  <si>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</si>
  <si>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</si>
  <si>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</si>
  <si>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</si>
  <si>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</si>
  <si>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</si>
  <si>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</si>
  <si>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</si>
  <si>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</si>
  <si>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</si>
  <si>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</si>
  <si>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</si>
  <si>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</si>
  <si>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</si>
  <si>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</si>
  <si>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</si>
  <si>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</si>
  <si>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</si>
  <si>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</si>
  <si>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</si>
  <si>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</si>
  <si>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</si>
  <si>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</si>
  <si>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</si>
  <si>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</si>
  <si>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</si>
  <si>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</si>
  <si>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</si>
  <si>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</si>
  <si>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</si>
  <si>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</si>
  <si>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</si>
  <si>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</si>
  <si>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</si>
  <si>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</si>
  <si>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</si>
  <si>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</si>
  <si>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</si>
  <si>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</si>
  <si>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</si>
  <si>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</si>
  <si>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</si>
  <si>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</si>
  <si>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</si>
  <si>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</si>
  <si>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</si>
  <si>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</si>
  <si>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</si>
  <si>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</si>
  <si>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</si>
  <si>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</si>
  <si>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</si>
  <si>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</si>
  <si>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</si>
  <si>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</si>
  <si>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</si>
  <si>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</si>
  <si>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</si>
  <si>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</si>
  <si>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</si>
  <si>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</si>
  <si>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</si>
  <si>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</si>
  <si>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</si>
  <si>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</si>
  <si>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</si>
  <si>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</si>
  <si>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</si>
  <si>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</si>
  <si>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</si>
  <si>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</si>
  <si>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</si>
  <si>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</si>
  <si>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</si>
  <si>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</si>
  <si>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</si>
  <si>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</si>
  <si>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</si>
  <si>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</si>
  <si>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</si>
  <si>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</si>
  <si>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</si>
  <si>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</si>
  <si>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</si>
  <si>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</si>
  <si>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</si>
  <si>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</si>
  <si>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</si>
  <si>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</si>
  <si>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</si>
  <si>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</si>
  <si>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</si>
  <si>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</si>
  <si>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</si>
  <si>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</si>
  <si>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</si>
  <si>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</si>
  <si>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</si>
  <si>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</si>
  <si>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</si>
  <si>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</si>
  <si>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</si>
  <si>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</si>
  <si>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</si>
  <si>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</si>
  <si>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</si>
  <si>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</si>
  <si>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</si>
  <si>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</si>
  <si>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</si>
  <si>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</si>
  <si>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</si>
  <si>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</si>
  <si>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</si>
  <si>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</si>
  <si>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</si>
  <si>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</si>
  <si>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</si>
  <si>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</si>
  <si>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</si>
  <si>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</si>
  <si>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</si>
  <si>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</si>
  <si>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</si>
  <si>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</si>
  <si>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</si>
  <si>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</si>
  <si>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</si>
  <si>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</si>
  <si>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</si>
  <si>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</si>
  <si>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</si>
  <si>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</si>
  <si>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</si>
  <si>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</si>
  <si>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</si>
  <si>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</si>
  <si>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</si>
  <si>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</si>
  <si>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</si>
  <si>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</si>
  <si>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</si>
  <si>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</si>
  <si>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</si>
  <si>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</si>
  <si>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</si>
  <si>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</si>
  <si>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</si>
  <si>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</si>
  <si>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</si>
  <si>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</si>
  <si>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</si>
  <si>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</si>
  <si>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</si>
  <si>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</si>
  <si>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</si>
  <si>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</si>
  <si>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</si>
  <si>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</si>
  <si>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</si>
  <si>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</si>
  <si>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</si>
  <si>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</si>
  <si>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</si>
  <si>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</si>
  <si>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</si>
  <si>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</si>
  <si>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</si>
  <si>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</si>
  <si>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</si>
  <si>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</si>
  <si>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</si>
  <si>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</si>
  <si>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</si>
  <si>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</si>
  <si>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</si>
  <si>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</si>
  <si>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</si>
  <si>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</si>
  <si>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</si>
  <si>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</si>
  <si>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</si>
  <si>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</si>
  <si>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</si>
  <si>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</si>
  <si>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</si>
  <si>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</si>
  <si>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</si>
  <si>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</si>
  <si>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</si>
  <si>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</si>
  <si>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</si>
  <si>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</si>
  <si>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</si>
  <si>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</si>
  <si>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</si>
  <si>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</si>
  <si>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</si>
  <si>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</si>
  <si>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</si>
  <si>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</si>
  <si>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</si>
  <si>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</si>
  <si>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</si>
  <si>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</si>
  <si>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</si>
  <si>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</si>
  <si>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</si>
  <si>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</si>
  <si>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</si>
  <si>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</si>
  <si>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</si>
  <si>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</si>
  <si>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</si>
  <si>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</si>
  <si>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</si>
  <si>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</si>
  <si>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</si>
  <si>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</si>
  <si>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</si>
  <si>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</si>
  <si>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</si>
  <si>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</si>
  <si>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</si>
  <si>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</si>
  <si>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</si>
  <si>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</si>
  <si>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</si>
  <si>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</si>
  <si>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</si>
  <si>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</si>
  <si>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</si>
  <si>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</si>
  <si>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</si>
  <si>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</si>
  <si>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</si>
  <si>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</si>
  <si>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</si>
  <si>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</si>
  <si>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</si>
  <si>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</si>
  <si>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</si>
  <si>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</si>
  <si>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</si>
  <si>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</si>
  <si>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</si>
  <si>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</si>
  <si>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</si>
  <si>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</si>
  <si>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</si>
  <si>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</si>
  <si>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</si>
  <si>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</si>
  <si>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</si>
  <si>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</si>
  <si>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</si>
  <si>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</si>
  <si>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</si>
  <si>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</si>
  <si>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</si>
  <si>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</si>
  <si>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</si>
  <si>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</si>
  <si>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</si>
  <si>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</si>
  <si>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</si>
  <si>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</si>
  <si>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</si>
  <si>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</si>
  <si>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</si>
  <si>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</si>
  <si>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</si>
  <si>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</si>
  <si>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</si>
  <si>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</si>
  <si>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</si>
  <si>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</si>
  <si>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</si>
  <si>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</si>
  <si>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</si>
  <si>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</si>
  <si>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</si>
  <si>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</si>
  <si>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</si>
  <si>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</si>
  <si>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</si>
  <si>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</si>
  <si>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</si>
  <si>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</si>
  <si>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</si>
  <si>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</si>
  <si>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</si>
  <si>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</si>
  <si>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</si>
  <si>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</si>
  <si>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</si>
  <si>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</si>
  <si>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</si>
  <si>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</si>
  <si>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</si>
  <si>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</si>
  <si>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</si>
  <si>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</si>
  <si>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</si>
  <si>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</si>
  <si>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</si>
  <si>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</si>
  <si>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</si>
  <si>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</si>
  <si>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</si>
  <si>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</si>
  <si>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</si>
  <si>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</si>
  <si>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</si>
  <si>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</si>
  <si>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</si>
  <si>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</si>
  <si>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</si>
  <si>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</si>
  <si>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</si>
  <si>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</si>
  <si>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</si>
  <si>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</si>
  <si>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</si>
  <si>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</si>
  <si>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</si>
  <si>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</si>
  <si>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</si>
  <si>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</si>
  <si>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</si>
  <si>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</si>
  <si>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</si>
  <si>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</si>
  <si>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</si>
  <si>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</si>
  <si>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</si>
  <si>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</si>
  <si>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</si>
  <si>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</si>
  <si>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</si>
  <si>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</si>
  <si>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</si>
  <si>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</si>
  <si>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</si>
  <si>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</si>
  <si>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</si>
  <si>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</si>
  <si>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</si>
  <si>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</si>
  <si>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</si>
  <si>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</si>
  <si>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</si>
  <si>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</si>
  <si>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</si>
  <si>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</si>
  <si>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</si>
  <si>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</si>
  <si>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</si>
  <si>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</si>
  <si>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</si>
  <si>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</si>
  <si>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</si>
  <si>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</si>
  <si>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</si>
  <si>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</si>
  <si>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</si>
  <si>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</si>
  <si>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</si>
  <si>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</si>
  <si>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</si>
  <si>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</si>
  <si>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</si>
  <si>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</si>
  <si>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</si>
  <si>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</si>
  <si>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</si>
  <si>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</si>
  <si>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</si>
  <si>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</si>
  <si>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</si>
  <si>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</si>
  <si>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</si>
  <si>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</si>
  <si>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</si>
  <si>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</si>
  <si>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</si>
  <si>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</si>
  <si>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</si>
  <si>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</si>
  <si>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</si>
  <si>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</si>
  <si>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</si>
  <si>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</si>
  <si>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</si>
  <si>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</si>
  <si>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</si>
  <si>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</si>
  <si>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</si>
  <si>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</si>
  <si>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</si>
  <si>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</si>
  <si>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</si>
  <si>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</si>
  <si>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</si>
  <si>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</si>
  <si>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</si>
  <si>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</si>
  <si>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</si>
  <si>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</si>
  <si>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</si>
  <si>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</si>
  <si>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</si>
  <si>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</si>
  <si>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</si>
  <si>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</si>
  <si>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</si>
  <si>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</si>
  <si>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</si>
  <si>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</si>
  <si>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</si>
  <si>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</si>
  <si>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</si>
  <si>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</si>
  <si>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</si>
  <si>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</si>
  <si>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</si>
  <si>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</si>
  <si>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</si>
  <si>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</si>
  <si>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</si>
  <si>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</si>
  <si>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</si>
  <si>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</si>
  <si>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</si>
  <si>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</si>
  <si>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</si>
  <si>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</si>
  <si>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</si>
  <si>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</si>
  <si>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</si>
  <si>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</si>
  <si>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</si>
  <si>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</si>
  <si>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</si>
  <si>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</si>
  <si>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</si>
  <si>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</si>
  <si>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</si>
  <si>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</si>
  <si>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</si>
  <si>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</si>
  <si>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</si>
  <si>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</si>
  <si>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</si>
  <si>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</si>
  <si>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</si>
  <si>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</si>
  <si>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</si>
  <si>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</si>
  <si>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</si>
  <si>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</si>
  <si>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</si>
  <si>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</si>
  <si>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</si>
  <si>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</si>
  <si>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</si>
  <si>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</si>
  <si>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</si>
  <si>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</si>
  <si>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</si>
  <si>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</si>
  <si>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</si>
  <si>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</si>
  <si>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</si>
  <si>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</si>
  <si>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</si>
  <si>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</si>
  <si>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</si>
  <si>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</si>
  <si>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</si>
  <si>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</si>
  <si>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</si>
  <si>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</si>
  <si>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</si>
  <si>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</si>
  <si>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</si>
  <si>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</si>
  <si>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</si>
  <si>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</si>
  <si>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</si>
  <si>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</si>
  <si>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</si>
  <si>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</si>
  <si>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</si>
  <si>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</si>
  <si>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</si>
  <si>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</si>
  <si>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</si>
  <si>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</si>
  <si>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</si>
  <si>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</si>
  <si>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</si>
  <si>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</si>
  <si>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</si>
  <si>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</si>
  <si>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</si>
  <si>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</si>
  <si>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</si>
  <si>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</si>
  <si>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</si>
  <si>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</si>
  <si>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</si>
  <si>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</si>
  <si>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</si>
  <si>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</si>
  <si>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</si>
  <si>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</si>
  <si>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</si>
  <si>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</si>
  <si>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</si>
  <si>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</si>
  <si>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</si>
  <si>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</si>
  <si>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</si>
  <si>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</si>
  <si>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</si>
  <si>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</si>
  <si>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</si>
  <si>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</si>
  <si>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</si>
  <si>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</si>
  <si>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</si>
  <si>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</si>
  <si>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</si>
  <si>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</si>
  <si>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</si>
  <si>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</si>
  <si>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</si>
  <si>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</si>
  <si>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</si>
  <si>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</si>
  <si>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</si>
  <si>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</si>
  <si>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</si>
  <si>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</si>
  <si>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</si>
  <si>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</si>
  <si>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</si>
  <si>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</si>
  <si>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</si>
  <si>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</si>
  <si>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</si>
  <si>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</si>
  <si>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</si>
  <si>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</si>
  <si>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</si>
  <si>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</si>
  <si>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</si>
  <si>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</si>
  <si>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</si>
  <si>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</si>
  <si>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</si>
  <si>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</si>
  <si>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</si>
  <si>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</si>
  <si>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</si>
  <si>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</si>
  <si>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</si>
  <si>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</si>
  <si>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</si>
  <si>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</si>
  <si>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</si>
  <si>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</si>
  <si>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</si>
  <si>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</si>
  <si>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</si>
  <si>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</si>
  <si>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</si>
  <si>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</si>
  <si>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</si>
  <si>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</si>
  <si>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</si>
  <si>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</si>
  <si>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</si>
  <si>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</si>
  <si>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</si>
  <si>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</si>
  <si>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</si>
  <si>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</si>
  <si>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</si>
  <si>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</si>
  <si>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</si>
  <si>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</si>
  <si>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</si>
  <si>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</si>
  <si>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</si>
  <si>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</si>
  <si>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</si>
  <si>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</si>
  <si>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</si>
  <si>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</si>
  <si>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</si>
  <si>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</si>
  <si>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</si>
  <si>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</si>
  <si>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</si>
  <si>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</si>
  <si>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</si>
  <si>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</si>
  <si>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</si>
  <si>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</si>
  <si>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</si>
  <si>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</si>
  <si>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</si>
  <si>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</si>
  <si>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</si>
  <si>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</si>
  <si>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</si>
  <si>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</si>
  <si>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</si>
  <si>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</si>
  <si>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</si>
  <si>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</si>
  <si>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</si>
  <si>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</si>
  <si>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</si>
  <si>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</si>
  <si>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</si>
  <si>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</si>
  <si>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</si>
  <si>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</si>
  <si>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</si>
  <si>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</si>
  <si>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</si>
  <si>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</si>
  <si>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</si>
  <si>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</si>
  <si>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</si>
  <si>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</si>
  <si>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</si>
  <si>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</si>
  <si>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</si>
  <si>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</si>
  <si>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</si>
  <si>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</si>
  <si>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</si>
  <si>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</si>
  <si>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</si>
  <si>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</si>
  <si>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</si>
  <si>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</si>
  <si>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</si>
  <si>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</si>
  <si>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</si>
  <si>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</si>
  <si>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</si>
  <si>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</si>
  <si>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</si>
  <si>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</si>
  <si>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</si>
  <si>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</si>
  <si>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</si>
  <si>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</si>
  <si>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</si>
  <si>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</si>
  <si>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</si>
  <si>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</si>
  <si>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</si>
  <si>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</si>
  <si>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</si>
  <si>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</si>
  <si>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</si>
  <si>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</si>
  <si>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</si>
  <si>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</si>
  <si>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</si>
  <si>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</si>
  <si>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</si>
  <si>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</si>
  <si>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</si>
  <si>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</si>
  <si>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</si>
  <si>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</si>
  <si>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</si>
  <si>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</si>
  <si>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</si>
  <si>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</si>
  <si>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</si>
  <si>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</si>
  <si>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</si>
  <si>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</si>
  <si>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</si>
  <si>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</si>
  <si>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</si>
  <si>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</si>
  <si>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</si>
  <si>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</si>
  <si>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</si>
  <si>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</si>
  <si>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</si>
  <si>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</si>
  <si>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</si>
  <si>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</si>
  <si>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</si>
  <si>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</si>
  <si>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</si>
  <si>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</si>
  <si>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</si>
  <si>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</si>
  <si>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</si>
  <si>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</si>
  <si>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</si>
  <si>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</si>
  <si>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</si>
  <si>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</si>
  <si>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</si>
  <si>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</si>
  <si>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</si>
  <si>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</si>
  <si>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</si>
  <si>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</si>
  <si>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</si>
  <si>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</si>
  <si>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</si>
  <si>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</si>
  <si>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</si>
  <si>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</si>
  <si>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</si>
  <si>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</si>
  <si>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</si>
  <si>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</si>
  <si>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</si>
  <si>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</si>
  <si>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</si>
  <si>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</si>
  <si>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</si>
  <si>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</si>
  <si>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</si>
  <si>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</si>
  <si>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</si>
  <si>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</si>
  <si>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</si>
  <si>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</si>
  <si>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</si>
  <si>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</si>
  <si>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</si>
  <si>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</si>
  <si>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</si>
  <si>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</si>
  <si>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</si>
  <si>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</si>
  <si>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</si>
  <si>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</si>
  <si>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</si>
  <si>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</si>
  <si>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</si>
  <si>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</si>
  <si>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</si>
  <si>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</si>
  <si>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</si>
  <si>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</si>
  <si>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</si>
  <si>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</si>
  <si>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</si>
  <si>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</si>
  <si>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</si>
  <si>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</si>
  <si>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</si>
  <si>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</si>
  <si>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</si>
  <si>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</si>
  <si>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</si>
  <si>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</si>
  <si>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</si>
  <si>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</si>
  <si>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</si>
  <si>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</si>
  <si>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</si>
  <si>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</si>
  <si>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</si>
  <si>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</si>
  <si>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</si>
  <si>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</si>
  <si>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</si>
  <si>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</si>
  <si>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</si>
  <si>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</si>
  <si>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</si>
  <si>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</si>
  <si>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</si>
  <si>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</si>
  <si>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</si>
  <si>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</si>
  <si>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</si>
  <si>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</si>
  <si>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</si>
  <si>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</si>
  <si>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</si>
  <si>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</si>
  <si>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</si>
  <si>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</si>
  <si>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</si>
  <si>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</si>
  <si>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</si>
  <si>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</si>
  <si>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</si>
  <si>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</si>
  <si>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</si>
  <si>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</si>
  <si>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</si>
  <si>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</si>
  <si>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</si>
  <si>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</si>
  <si>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</si>
  <si>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</si>
  <si>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</si>
  <si>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</si>
  <si>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</si>
  <si>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</si>
  <si>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</si>
  <si>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</si>
  <si>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</si>
  <si>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</si>
  <si>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</si>
  <si>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</si>
  <si>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</si>
  <si>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</si>
  <si>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</si>
  <si>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</si>
  <si>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</si>
  <si>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</si>
  <si>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</si>
  <si>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</si>
  <si>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</si>
  <si>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</si>
  <si>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</si>
  <si>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</si>
  <si>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</si>
  <si>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</si>
  <si>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</si>
  <si>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</si>
  <si>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</si>
  <si>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</si>
  <si>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</si>
  <si>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</si>
  <si>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</si>
  <si>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</si>
  <si>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</si>
  <si>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</si>
  <si>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</si>
  <si>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</si>
  <si>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</si>
  <si>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</si>
  <si>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</si>
  <si>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</si>
  <si>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</si>
  <si>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</si>
  <si>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</si>
  <si>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</si>
  <si>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</si>
  <si>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</si>
  <si>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</si>
  <si>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</si>
  <si>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</si>
  <si>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</si>
  <si>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</si>
  <si>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</si>
  <si>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</si>
  <si>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</si>
  <si>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</si>
  <si>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</si>
  <si>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</si>
  <si>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</si>
  <si>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</si>
  <si>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</si>
  <si>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</si>
  <si>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</si>
  <si>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</si>
  <si>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</si>
  <si>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</si>
  <si>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</si>
  <si>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</si>
  <si>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</si>
  <si>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</si>
  <si>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</si>
  <si>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</si>
  <si>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</si>
  <si>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</si>
  <si>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</si>
  <si>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</si>
  <si>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</si>
  <si>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</si>
  <si>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</si>
  <si>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</si>
  <si>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</si>
  <si>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</si>
  <si>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</si>
  <si>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</si>
  <si>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</si>
  <si>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</si>
  <si>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</si>
  <si>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</si>
  <si>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</si>
  <si>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</si>
  <si>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</si>
  <si>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</si>
  <si>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</si>
  <si>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</si>
  <si>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</si>
  <si>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</si>
  <si>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</si>
  <si>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</si>
  <si>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</si>
  <si>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</si>
  <si>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</si>
  <si>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</si>
  <si>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</si>
  <si>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</si>
  <si>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</si>
  <si>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</si>
  <si>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</si>
  <si>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</si>
  <si>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</si>
  <si>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</si>
  <si>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</si>
  <si>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</si>
  <si>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</si>
  <si>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</si>
  <si>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</si>
  <si>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</si>
  <si>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</si>
  <si>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</si>
  <si>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</si>
  <si>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</si>
  <si>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</si>
  <si>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</si>
  <si>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</si>
  <si>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</si>
  <si>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</si>
  <si>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</si>
  <si>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</si>
  <si>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</si>
  <si>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</si>
  <si>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</si>
  <si>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</si>
  <si>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</si>
  <si>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</si>
  <si>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</si>
  <si>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</si>
  <si>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</si>
  <si>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</si>
  <si>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</si>
  <si>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</si>
  <si>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</si>
  <si>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</si>
  <si>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</si>
  <si>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</si>
  <si>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</si>
  <si>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</si>
  <si>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</si>
  <si>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</si>
  <si>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</si>
  <si>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</si>
  <si>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</si>
  <si>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</si>
  <si>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</si>
  <si>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</si>
  <si>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</si>
  <si>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</si>
  <si>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</si>
  <si>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</si>
  <si>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</si>
  <si>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</si>
  <si>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</si>
  <si>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</si>
  <si>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</si>
  <si>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</si>
  <si>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</si>
  <si>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</si>
  <si>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</si>
  <si>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</si>
  <si>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</si>
  <si>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</si>
  <si>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</si>
  <si>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</si>
  <si>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</si>
  <si>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</si>
  <si>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</si>
  <si>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</si>
  <si>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</si>
  <si>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</si>
  <si>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</si>
  <si>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</si>
  <si>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</si>
  <si>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</si>
  <si>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</si>
  <si>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</si>
  <si>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</si>
  <si>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</si>
  <si>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</si>
  <si>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</si>
  <si>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</si>
  <si>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</si>
  <si>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</si>
  <si>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</si>
  <si>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</si>
  <si>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</si>
  <si>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</si>
  <si>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</si>
  <si>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</si>
  <si>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</si>
  <si>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</si>
  <si>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</si>
  <si>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</si>
  <si>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</si>
  <si>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</si>
  <si>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</si>
  <si>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</si>
  <si>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</si>
  <si>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</si>
  <si>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</si>
  <si>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</si>
  <si>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</si>
  <si>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</si>
  <si>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</si>
  <si>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</si>
  <si>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</si>
  <si>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</si>
  <si>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</si>
  <si>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</si>
  <si>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</si>
  <si>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</si>
  <si>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</si>
  <si>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</si>
  <si>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</si>
  <si>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</si>
  <si>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</si>
  <si>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</si>
  <si>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</si>
  <si>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</si>
  <si>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</si>
  <si>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</si>
  <si>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</si>
  <si>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</si>
  <si>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</si>
  <si>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</si>
  <si>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</si>
  <si>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</si>
  <si>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</si>
  <si>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</si>
  <si>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</si>
  <si>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</si>
  <si>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</si>
  <si>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</si>
  <si>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</si>
  <si>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</si>
  <si>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</si>
  <si>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</si>
  <si>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</si>
  <si>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</si>
  <si>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</si>
  <si>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</si>
  <si>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</si>
  <si>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</si>
  <si>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</si>
  <si>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</si>
  <si>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</si>
  <si>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</si>
  <si>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</si>
  <si>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</si>
  <si>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</si>
  <si>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</si>
  <si>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</si>
  <si>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</si>
  <si>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</si>
  <si>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</si>
  <si>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</si>
  <si>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</si>
  <si>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</si>
  <si>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</si>
  <si>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</si>
  <si>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</si>
  <si>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</si>
  <si>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</si>
  <si>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</si>
  <si>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</si>
  <si>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</si>
  <si>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</si>
  <si>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</si>
  <si>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</si>
  <si>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</si>
  <si>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</si>
  <si>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</si>
  <si>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</si>
  <si>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</si>
  <si>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</si>
  <si>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</si>
  <si>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</si>
  <si>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</si>
  <si>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</si>
  <si>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</si>
  <si>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</si>
  <si>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</si>
  <si>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</si>
  <si>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</si>
  <si>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</si>
  <si>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</si>
  <si>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</si>
  <si>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</si>
  <si>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</si>
  <si>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</si>
  <si>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</si>
  <si>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</si>
  <si>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</si>
  <si>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</si>
  <si>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</si>
  <si>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</si>
  <si>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</si>
  <si>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</si>
  <si>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</si>
  <si>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</si>
  <si>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</si>
  <si>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</si>
  <si>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</si>
  <si>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</si>
  <si>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</si>
  <si>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</si>
  <si>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</si>
  <si>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</si>
  <si>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</si>
  <si>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</si>
  <si>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</si>
  <si>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</si>
  <si>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</si>
  <si>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</si>
  <si>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</si>
  <si>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</si>
  <si>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</si>
  <si>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</si>
  <si>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</si>
  <si>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</si>
  <si>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</si>
  <si>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</si>
  <si>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</si>
  <si>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</si>
  <si>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</si>
  <si>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</si>
  <si>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</si>
  <si>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</si>
  <si>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</si>
  <si>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</si>
  <si>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</si>
  <si>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</si>
  <si>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</si>
  <si>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</si>
  <si>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</si>
  <si>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</si>
  <si>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</si>
  <si>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</si>
  <si>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</si>
  <si>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</si>
  <si>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</si>
  <si>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</si>
  <si>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</si>
  <si>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</si>
  <si>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</si>
  <si>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</si>
  <si>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</si>
  <si>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</si>
  <si>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</si>
  <si>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</si>
  <si>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</si>
  <si>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</si>
  <si>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</si>
  <si>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</si>
  <si>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</si>
  <si>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</si>
  <si>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</si>
  <si>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</si>
  <si>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</si>
  <si>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</si>
  <si>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</si>
  <si>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</si>
  <si>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</si>
  <si>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</si>
  <si>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</si>
  <si>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</si>
  <si>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</si>
  <si>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</si>
  <si>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</si>
  <si>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</si>
  <si>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</si>
  <si>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</si>
  <si>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</si>
  <si>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</si>
  <si>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</si>
  <si>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</si>
  <si>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</si>
  <si>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</si>
  <si>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</si>
  <si>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</si>
  <si>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</si>
  <si>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</si>
  <si>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</si>
  <si>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</si>
  <si>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</si>
  <si>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</si>
  <si>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</si>
  <si>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</si>
  <si>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</si>
  <si>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</si>
  <si>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</si>
  <si>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</si>
  <si>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</si>
  <si>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</si>
  <si>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</si>
  <si>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</si>
  <si>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</si>
  <si>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</si>
  <si>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</si>
  <si>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</si>
  <si>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</si>
  <si>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</si>
  <si>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</si>
  <si>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</si>
  <si>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</si>
  <si>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</si>
  <si>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</si>
  <si>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</si>
  <si>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</si>
  <si>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</si>
  <si>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</si>
  <si>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</si>
  <si>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</si>
  <si>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</si>
  <si>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</si>
  <si>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</si>
  <si>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</si>
  <si>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</si>
  <si>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</si>
  <si>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</si>
  <si>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</si>
  <si>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</si>
  <si>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</si>
  <si>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</si>
  <si>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</si>
  <si>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</si>
  <si>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</si>
  <si>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</si>
  <si>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</si>
  <si>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</si>
  <si>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</si>
  <si>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</si>
  <si>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</si>
  <si>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</si>
  <si>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</si>
  <si>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</si>
  <si>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</si>
  <si>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</si>
  <si>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</si>
  <si>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</si>
  <si>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</si>
  <si>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</si>
  <si>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</si>
  <si>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</si>
  <si>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</si>
  <si>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</si>
  <si>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</si>
  <si>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</si>
  <si>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</si>
  <si>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</si>
  <si>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</si>
  <si>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</si>
  <si>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</si>
  <si>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</si>
  <si>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</si>
  <si>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</si>
  <si>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</si>
  <si>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</si>
  <si>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</si>
  <si>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</si>
  <si>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</si>
  <si>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</si>
  <si>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</si>
  <si>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</si>
  <si>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</si>
  <si>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</si>
  <si>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</si>
  <si>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</si>
  <si>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</si>
  <si>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</si>
  <si>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</si>
  <si>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</si>
  <si>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</si>
  <si>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</si>
  <si>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</si>
  <si>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</si>
  <si>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</si>
  <si>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</si>
  <si>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</si>
  <si>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</si>
  <si>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</si>
  <si>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</si>
  <si>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</si>
  <si>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</si>
  <si>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</si>
  <si>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</si>
  <si>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</si>
  <si>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</si>
  <si>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</si>
  <si>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</si>
  <si>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</si>
  <si>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</si>
  <si>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</si>
  <si>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</si>
  <si>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</si>
  <si>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</si>
  <si>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</si>
  <si>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</si>
  <si>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</si>
  <si>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</si>
  <si>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</si>
  <si>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</si>
  <si>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</si>
  <si>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</si>
  <si>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</si>
  <si>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</si>
  <si>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</si>
  <si>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</si>
  <si>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</si>
  <si>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</si>
  <si>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</si>
  <si>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</si>
  <si>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</si>
  <si>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</si>
  <si>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</si>
  <si>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</si>
  <si>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</si>
  <si>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</si>
  <si>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</si>
  <si>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</si>
  <si>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</si>
  <si>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</si>
  <si>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</si>
  <si>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</si>
  <si>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</si>
  <si>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</si>
  <si>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</si>
  <si>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</si>
  <si>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</si>
  <si>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</si>
  <si>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</si>
  <si>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</si>
  <si>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</si>
  <si>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</si>
  <si>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</si>
  <si>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</si>
  <si>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</si>
  <si>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</si>
  <si>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</si>
  <si>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</si>
  <si>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</si>
  <si>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</si>
  <si>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</si>
  <si>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</si>
  <si>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</si>
  <si>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</si>
  <si>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</si>
  <si>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</si>
  <si>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</si>
  <si>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</si>
  <si>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</si>
  <si>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</si>
  <si>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</si>
  <si>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</si>
  <si>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</si>
  <si>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</si>
  <si>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</si>
  <si>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</si>
  <si>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</si>
  <si>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</si>
  <si>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</si>
  <si>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</si>
  <si>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</si>
  <si>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</si>
  <si>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</si>
  <si>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</si>
  <si>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</si>
  <si>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</si>
  <si>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</si>
  <si>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</si>
  <si>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</si>
  <si>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</si>
  <si>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</si>
  <si>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</si>
  <si>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</si>
  <si>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</si>
  <si>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</si>
  <si>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</si>
  <si>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</si>
  <si>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</si>
  <si>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</si>
  <si>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</si>
  <si>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</si>
  <si>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</si>
  <si>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</si>
  <si>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</si>
  <si>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</si>
  <si>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</si>
  <si>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</si>
  <si>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</si>
  <si>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</si>
  <si>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</si>
  <si>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</si>
  <si>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</si>
  <si>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</si>
  <si>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</si>
  <si>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</si>
  <si>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</si>
  <si>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</si>
  <si>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</si>
  <si>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</si>
  <si>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</si>
  <si>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</si>
  <si>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</si>
  <si>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</si>
  <si>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</si>
  <si>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</si>
  <si>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</si>
  <si>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</si>
  <si>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</si>
  <si>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</si>
  <si>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</si>
  <si>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</si>
  <si>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</si>
  <si>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</si>
  <si>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</si>
  <si>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</si>
  <si>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</si>
  <si>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</si>
  <si>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</si>
  <si>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</si>
  <si>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</si>
  <si>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</si>
  <si>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</si>
  <si>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</si>
  <si>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</si>
  <si>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</si>
  <si>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</si>
  <si>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</si>
  <si>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</si>
  <si>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</si>
  <si>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</si>
  <si>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</si>
  <si>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</si>
  <si>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</si>
  <si>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</si>
  <si>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</si>
  <si>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</si>
  <si>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</si>
  <si>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</si>
  <si>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</si>
  <si>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</si>
  <si>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</si>
  <si>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</si>
  <si>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</si>
  <si>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</si>
  <si>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</si>
  <si>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</si>
  <si>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</si>
  <si>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</si>
  <si>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</si>
  <si>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</si>
  <si>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</si>
  <si>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</si>
  <si>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</si>
  <si>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</si>
  <si>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</si>
  <si>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</si>
  <si>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</si>
  <si>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</si>
  <si>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</si>
  <si>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</si>
  <si>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</si>
  <si>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</si>
  <si>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</si>
  <si>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</si>
  <si>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</si>
  <si>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</si>
  <si>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</si>
  <si>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</si>
  <si>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</si>
  <si>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</si>
  <si>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</si>
  <si>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</si>
  <si>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</si>
  <si>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</si>
  <si>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</si>
  <si>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</si>
  <si>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</si>
  <si>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</si>
  <si>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</si>
  <si>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</si>
  <si>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</si>
  <si>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</si>
  <si>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</si>
  <si>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</si>
  <si>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</si>
  <si>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</si>
  <si>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</si>
  <si>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</si>
  <si>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</si>
  <si>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</si>
  <si>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</si>
  <si>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</si>
  <si>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</si>
  <si>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</si>
  <si>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</si>
  <si>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</si>
  <si>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</si>
  <si>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</si>
  <si>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</si>
  <si>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</si>
  <si>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</si>
  <si>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</si>
  <si>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</si>
  <si>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</si>
  <si>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</si>
  <si>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</si>
  <si>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</si>
  <si>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</si>
  <si>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</si>
  <si>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</si>
  <si>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</si>
  <si>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</si>
  <si>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</si>
  <si>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</si>
  <si>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</si>
  <si>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</si>
  <si>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</si>
  <si>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</si>
  <si>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</si>
  <si>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</si>
  <si>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</si>
  <si>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</si>
  <si>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</si>
  <si>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</si>
  <si>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</si>
  <si>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</si>
  <si>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</si>
  <si>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</si>
  <si>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</si>
  <si>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</si>
  <si>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</si>
  <si>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</si>
  <si>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</si>
  <si>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</si>
  <si>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</si>
  <si>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</si>
  <si>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</si>
  <si>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</si>
  <si>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</si>
  <si>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</si>
  <si>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</si>
  <si>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</si>
  <si>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</si>
  <si>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</si>
  <si>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</si>
  <si>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</si>
  <si>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</si>
  <si>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</si>
  <si>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</si>
  <si>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</si>
  <si>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</si>
  <si>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</si>
  <si>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</si>
  <si>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</si>
  <si>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</si>
  <si>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</si>
  <si>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</si>
  <si>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</si>
  <si>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</si>
  <si>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</si>
  <si>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</si>
  <si>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</si>
  <si>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</si>
  <si>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</si>
  <si>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</si>
  <si>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</si>
  <si>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</si>
  <si>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</si>
  <si>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</si>
  <si>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</si>
  <si>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</si>
  <si>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</si>
  <si>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</si>
  <si>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</si>
  <si>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</si>
  <si>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</si>
  <si>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</si>
  <si>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</si>
  <si>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</si>
  <si>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</si>
  <si>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</si>
  <si>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</si>
  <si>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</si>
  <si>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</si>
  <si>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</si>
  <si>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</si>
  <si>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</si>
  <si>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</si>
  <si>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</si>
  <si>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</si>
  <si>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</si>
  <si>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</si>
  <si>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</si>
  <si>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</si>
  <si>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</si>
  <si>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</si>
  <si>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</si>
  <si>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</si>
  <si>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</si>
  <si>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</si>
  <si>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</si>
  <si>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</si>
  <si>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</si>
  <si>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</si>
  <si>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</si>
  <si>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</si>
  <si>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</si>
  <si>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</si>
  <si>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</si>
  <si>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</si>
  <si>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</si>
  <si>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</si>
  <si>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</si>
  <si>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</si>
  <si>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</si>
  <si>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</si>
  <si>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</si>
  <si>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</si>
  <si>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</si>
  <si>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</si>
  <si>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</si>
  <si>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</si>
  <si>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</si>
  <si>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</si>
  <si>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</si>
  <si>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</si>
  <si>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</si>
  <si>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</si>
  <si>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</si>
  <si>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</si>
  <si>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</si>
  <si>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</si>
  <si>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</si>
  <si>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</si>
  <si>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</si>
  <si>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</si>
  <si>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</si>
  <si>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</si>
  <si>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</si>
  <si>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</si>
  <si>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</si>
  <si>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</si>
  <si>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</si>
  <si>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</si>
  <si>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</si>
  <si>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</si>
  <si>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</si>
  <si>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</si>
  <si>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</si>
  <si>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</si>
  <si>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</si>
  <si>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</si>
  <si>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</si>
  <si>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</si>
  <si>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</si>
  <si>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</si>
  <si>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</si>
  <si>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</si>
  <si>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</si>
  <si>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</si>
  <si>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</si>
  <si>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</si>
  <si>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</si>
  <si>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</si>
  <si>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</si>
  <si>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</si>
  <si>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</si>
  <si>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</si>
  <si>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</si>
  <si>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</si>
  <si>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</si>
  <si>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</si>
  <si>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</si>
  <si>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</si>
  <si>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</si>
  <si>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</si>
  <si>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</si>
  <si>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</si>
  <si>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</si>
  <si>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</si>
  <si>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</si>
  <si>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</si>
  <si>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</si>
  <si>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</si>
  <si>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</si>
  <si>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</si>
  <si>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</si>
  <si>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</si>
  <si>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</si>
  <si>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</si>
  <si>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</si>
  <si>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</si>
  <si>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</si>
  <si>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</si>
  <si>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</si>
  <si>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</si>
  <si>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</si>
  <si>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</si>
  <si>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</si>
  <si>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</si>
  <si>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</si>
  <si>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</si>
  <si>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</si>
  <si>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</si>
  <si>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</si>
  <si>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</si>
  <si>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</si>
  <si>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</si>
  <si>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</si>
  <si>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</si>
  <si>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</si>
  <si>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</si>
  <si>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</si>
  <si>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</si>
  <si>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</si>
  <si>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</si>
  <si>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</si>
  <si>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</si>
  <si>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</si>
  <si>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</si>
  <si>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</si>
  <si>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</si>
  <si>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</si>
  <si>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</si>
  <si>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</si>
  <si>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</si>
  <si>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</si>
  <si>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</si>
  <si>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</si>
  <si>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</si>
  <si>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</si>
  <si>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</si>
  <si>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</si>
  <si>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</si>
  <si>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</si>
  <si>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</si>
  <si>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</si>
  <si>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</si>
  <si>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</si>
  <si>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</si>
  <si>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</si>
  <si>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</si>
  <si>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</si>
  <si>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</si>
  <si>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</si>
  <si>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</si>
  <si>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</si>
  <si>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</si>
  <si>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</si>
  <si>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</si>
  <si>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</si>
  <si>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</si>
  <si>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</si>
  <si>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</si>
  <si>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</si>
  <si>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</si>
  <si>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</si>
  <si>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</si>
  <si>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</si>
  <si>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</si>
  <si>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</si>
  <si>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</si>
  <si>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</si>
  <si>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</si>
  <si>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</si>
  <si>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</si>
  <si>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</si>
  <si>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</si>
  <si>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</si>
  <si>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</si>
  <si>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</si>
  <si>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</si>
  <si>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</si>
  <si>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</si>
  <si>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</si>
  <si>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</si>
  <si>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</si>
  <si>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</si>
  <si>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</si>
  <si>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</si>
  <si>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</si>
  <si>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</si>
  <si>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</si>
  <si>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</si>
  <si>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</si>
  <si>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</si>
  <si>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</si>
  <si>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</si>
  <si>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</si>
  <si>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</si>
  <si>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</si>
  <si>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</si>
  <si>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</si>
  <si>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</si>
  <si>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</si>
  <si>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</si>
  <si>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</si>
  <si>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</si>
  <si>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</si>
  <si>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</si>
  <si>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</si>
  <si>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</si>
  <si>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</si>
  <si>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</si>
  <si>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</si>
  <si>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</si>
  <si>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</si>
  <si>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</si>
  <si>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</si>
  <si>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</si>
  <si>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</si>
  <si>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</si>
  <si>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</si>
  <si>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</si>
  <si>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</si>
  <si>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</si>
  <si>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</si>
  <si>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</si>
  <si>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</si>
  <si>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</si>
  <si>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</si>
  <si>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</si>
  <si>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</si>
  <si>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</si>
  <si>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</si>
  <si>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</si>
  <si>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</si>
  <si>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</si>
  <si>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</si>
  <si>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</si>
  <si>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</si>
  <si>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</si>
  <si>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</si>
  <si>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</si>
  <si>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</si>
  <si>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</si>
  <si>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</si>
  <si>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</si>
  <si>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</si>
  <si>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</si>
  <si>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</si>
  <si>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</si>
  <si>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</si>
  <si>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</si>
  <si>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</si>
  <si>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</si>
  <si>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</si>
  <si>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</si>
  <si>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</si>
  <si>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</si>
  <si>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</si>
  <si>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</si>
  <si>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</si>
  <si>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</si>
  <si>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</si>
  <si>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</si>
  <si>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</si>
  <si>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</si>
  <si>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</si>
  <si>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</si>
  <si>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</si>
  <si>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</si>
  <si>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</si>
  <si>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</si>
  <si>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</si>
  <si>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</si>
  <si>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</si>
  <si>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</si>
  <si>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</si>
  <si>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</si>
  <si>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</si>
  <si>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</si>
  <si>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</si>
  <si>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</si>
  <si>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</si>
  <si>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</si>
  <si>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</si>
  <si>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</si>
  <si>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</si>
  <si>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</si>
  <si>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</si>
  <si>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</si>
  <si>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</si>
  <si>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</si>
  <si>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</si>
  <si>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</si>
  <si>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</si>
  <si>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</si>
  <si>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</si>
  <si>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</si>
  <si>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</si>
  <si>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</si>
  <si>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</si>
  <si>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</si>
  <si>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</si>
  <si>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</si>
  <si>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</si>
  <si>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</si>
  <si>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</si>
  <si>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</si>
  <si>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</si>
  <si>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</si>
  <si>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</si>
  <si>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</si>
  <si>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</si>
  <si>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</si>
  <si>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</si>
  <si>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</si>
  <si>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</si>
  <si>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</si>
  <si>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</si>
  <si>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</si>
  <si>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</si>
  <si>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</si>
  <si>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</si>
  <si>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</si>
  <si>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</si>
  <si>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</si>
  <si>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</si>
  <si>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</si>
  <si>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</si>
  <si>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</si>
  <si>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</si>
  <si>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</si>
  <si>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</si>
  <si>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</si>
  <si>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</si>
  <si>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</si>
  <si>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</si>
  <si>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</si>
  <si>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</si>
  <si>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</si>
  <si>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</si>
  <si>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</si>
  <si>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</si>
  <si>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</si>
  <si>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</si>
  <si>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</si>
  <si>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</si>
  <si>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</si>
  <si>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</si>
  <si>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</si>
  <si>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</si>
  <si>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</si>
  <si>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</si>
  <si>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</si>
  <si>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</si>
  <si>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</si>
  <si>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</si>
  <si>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</si>
  <si>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</si>
  <si>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</si>
  <si>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</si>
  <si>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</si>
  <si>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</si>
  <si>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</si>
  <si>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</si>
  <si>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</si>
  <si>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</si>
  <si>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</si>
  <si>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</si>
  <si>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</si>
  <si>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</si>
  <si>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</si>
  <si>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</si>
  <si>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</si>
  <si>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</si>
  <si>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</si>
  <si>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</si>
  <si>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</si>
  <si>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</si>
  <si>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</si>
  <si>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</si>
  <si>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</si>
  <si>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</si>
  <si>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</si>
  <si>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</si>
  <si>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</si>
  <si>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</si>
  <si>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</si>
  <si>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</si>
  <si>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</si>
  <si>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</si>
  <si>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</si>
  <si>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</si>
  <si>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</si>
  <si>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</si>
  <si>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</si>
  <si>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</si>
  <si>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</si>
  <si>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</si>
  <si>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</si>
  <si>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</si>
  <si>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</si>
  <si>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</si>
  <si>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</si>
  <si>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</si>
  <si>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</si>
  <si>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</si>
  <si>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</si>
  <si>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</si>
  <si>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</si>
  <si>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</si>
  <si>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</si>
  <si>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</si>
  <si>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</si>
  <si>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</si>
  <si>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</si>
  <si>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</si>
  <si>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</si>
  <si>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</si>
  <si>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</si>
  <si>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</si>
  <si>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</si>
  <si>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</si>
  <si>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</si>
  <si>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</si>
  <si>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</si>
  <si>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</si>
  <si>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</si>
  <si>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</si>
  <si>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</si>
  <si>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</si>
  <si>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</si>
  <si>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</si>
  <si>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</si>
  <si>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</si>
  <si>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</si>
  <si>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</si>
  <si>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</si>
  <si>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</si>
  <si>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</si>
  <si>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</si>
  <si>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</si>
  <si>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</si>
  <si>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</si>
  <si>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</si>
  <si>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</si>
  <si>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</si>
  <si>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</si>
  <si>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</si>
  <si>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</si>
  <si>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</si>
  <si>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</si>
  <si>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</si>
  <si>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</si>
  <si>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</si>
  <si>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</si>
  <si>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</si>
  <si>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</si>
  <si>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</si>
  <si>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</si>
  <si>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</si>
  <si>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</si>
  <si>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</si>
  <si>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</si>
  <si>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</si>
  <si>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</si>
  <si>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</si>
  <si>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</si>
  <si>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</si>
  <si>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</si>
  <si>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</si>
  <si>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</si>
  <si>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</si>
  <si>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</si>
  <si>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</si>
  <si>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</si>
  <si>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</si>
  <si>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</si>
  <si>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</si>
  <si>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</si>
  <si>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</si>
  <si>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</si>
  <si>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</si>
  <si>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</si>
  <si>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</si>
  <si>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</si>
  <si>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</si>
  <si>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</si>
  <si>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</si>
  <si>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</si>
  <si>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</si>
  <si>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</si>
  <si>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</si>
  <si>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</si>
  <si>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</si>
  <si>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</si>
  <si>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</si>
  <si>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</si>
  <si>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</si>
  <si>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</si>
  <si>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</si>
  <si>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</si>
  <si>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</si>
  <si>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</si>
  <si>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</si>
  <si>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</si>
  <si>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</si>
  <si>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</si>
  <si>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</si>
  <si>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</si>
  <si>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</si>
  <si>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</si>
  <si>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</si>
  <si>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</si>
  <si>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</si>
  <si>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</si>
  <si>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</si>
  <si>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</si>
  <si>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</si>
  <si>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</si>
  <si>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</si>
  <si>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</si>
  <si>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</si>
  <si>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</si>
  <si>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</si>
  <si>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</si>
  <si>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</si>
  <si>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</si>
  <si>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</si>
  <si>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</si>
  <si>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</si>
  <si>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</si>
  <si>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</si>
  <si>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</si>
  <si>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</si>
  <si>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</si>
  <si>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</si>
  <si>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</si>
  <si>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</si>
  <si>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</si>
  <si>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</si>
  <si>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</si>
  <si>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</si>
  <si>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</si>
  <si>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</si>
  <si>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</si>
  <si>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</si>
  <si>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</si>
  <si>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</si>
  <si>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</si>
  <si>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</si>
  <si>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</si>
  <si>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</si>
  <si>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</si>
  <si>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</si>
  <si>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</si>
  <si>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</si>
  <si>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</si>
  <si>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</si>
  <si>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</si>
  <si>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</si>
  <si>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</si>
  <si>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</si>
  <si>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</si>
  <si>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</si>
  <si>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</si>
  <si>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</si>
  <si>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</si>
  <si>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</si>
  <si>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</si>
  <si>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</si>
  <si>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</si>
  <si>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</si>
  <si>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</si>
  <si>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</si>
  <si>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</si>
  <si>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</si>
  <si>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</si>
  <si>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</si>
  <si>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</si>
  <si>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</si>
  <si>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</si>
  <si>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</si>
  <si>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</si>
  <si>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</si>
  <si>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</si>
  <si>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</si>
  <si>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</si>
  <si>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</si>
  <si>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</si>
  <si>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</si>
  <si>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</si>
  <si>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</si>
  <si>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</si>
  <si>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</si>
  <si>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</si>
  <si>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</si>
  <si>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</si>
  <si>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</si>
  <si>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</si>
  <si>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</si>
  <si>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</si>
  <si>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</si>
  <si>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</si>
  <si>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</si>
  <si>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</si>
  <si>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</si>
  <si>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</si>
  <si>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</si>
  <si>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</si>
  <si>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</si>
  <si>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</si>
  <si>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</si>
  <si>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</si>
  <si>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</si>
  <si>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</si>
  <si>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</si>
  <si>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</si>
  <si>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</si>
  <si>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</si>
  <si>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</si>
  <si>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</si>
  <si>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</si>
  <si>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</si>
  <si>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</si>
  <si>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</si>
  <si>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</si>
  <si>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</si>
  <si>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</si>
  <si>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</si>
  <si>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</si>
  <si>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</si>
  <si>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</si>
  <si>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</si>
  <si>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</si>
  <si>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</si>
  <si>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</si>
  <si>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</si>
  <si>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</si>
  <si>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</si>
  <si>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</si>
  <si>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</si>
  <si>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</si>
  <si>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</si>
  <si>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</si>
  <si>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</si>
  <si>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</si>
  <si>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</si>
  <si>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</si>
  <si>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</si>
  <si>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</si>
  <si>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</si>
  <si>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</si>
  <si>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</si>
  <si>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</si>
  <si>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</si>
  <si>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</si>
  <si>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</si>
  <si>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</si>
  <si>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</si>
  <si>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</si>
  <si>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</si>
  <si>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</si>
  <si>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</si>
  <si>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</si>
  <si>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</si>
  <si>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</si>
  <si>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</si>
  <si>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</si>
  <si>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</si>
  <si>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</si>
  <si>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</si>
  <si>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</si>
  <si>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</si>
  <si>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</si>
  <si>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</si>
  <si>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</si>
  <si>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</si>
  <si>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</si>
  <si>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</si>
  <si>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</si>
  <si>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</si>
  <si>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</si>
  <si>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</si>
  <si>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</si>
  <si>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</si>
  <si>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</si>
  <si>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</si>
  <si>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</si>
  <si>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</si>
  <si>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</si>
  <si>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</si>
  <si>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</si>
  <si>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</si>
  <si>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</si>
  <si>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</si>
  <si>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</si>
  <si>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</si>
  <si>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</si>
  <si>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</si>
  <si>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</si>
  <si>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</si>
  <si>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</si>
  <si>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</si>
  <si>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</si>
  <si>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</si>
  <si>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</si>
  <si>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</si>
  <si>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</si>
  <si>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</si>
  <si>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</si>
  <si>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</si>
  <si>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</si>
  <si>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</si>
  <si>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</si>
  <si>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</si>
  <si>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</si>
  <si>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</si>
  <si>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</si>
  <si>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</si>
  <si>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</si>
  <si>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</si>
  <si>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</si>
  <si>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</si>
  <si>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</si>
  <si>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</si>
  <si>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</si>
  <si>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</si>
  <si>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</si>
  <si>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</si>
  <si>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</si>
  <si>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</si>
  <si>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</si>
  <si>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</si>
  <si>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</si>
  <si>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</si>
  <si>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</si>
  <si>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</si>
  <si>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</si>
  <si>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</si>
  <si>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</si>
  <si>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</si>
  <si>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</si>
  <si>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</si>
  <si>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</si>
  <si>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</si>
  <si>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</si>
  <si>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</si>
  <si>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</si>
  <si>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</si>
  <si>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</si>
  <si>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</si>
  <si>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</si>
  <si>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</si>
  <si>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</si>
  <si>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</si>
  <si>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</si>
  <si>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</si>
  <si>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</si>
  <si>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</si>
  <si>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</si>
  <si>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</si>
  <si>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</si>
  <si>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</si>
  <si>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</si>
  <si>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</si>
  <si>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</si>
  <si>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</si>
  <si>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</si>
  <si>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</si>
  <si>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</si>
  <si>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</si>
  <si>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</si>
  <si>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</si>
  <si>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</si>
  <si>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</si>
  <si>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</si>
  <si>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</si>
  <si>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</si>
  <si>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</si>
  <si>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</si>
  <si>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</si>
  <si>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</si>
  <si>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</si>
  <si>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</si>
  <si>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</si>
  <si>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</si>
  <si>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</si>
  <si>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</si>
  <si>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</si>
  <si>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</si>
  <si>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</si>
  <si>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</si>
  <si>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</si>
  <si>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</si>
  <si>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</si>
  <si>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</si>
  <si>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</si>
  <si>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</si>
  <si>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</si>
  <si>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</si>
  <si>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</si>
  <si>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</si>
  <si>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</si>
  <si>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</si>
  <si>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</si>
  <si>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</si>
  <si>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</si>
  <si>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</si>
  <si>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</si>
  <si>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</si>
  <si>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</si>
  <si>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</si>
  <si>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</si>
  <si>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</si>
  <si>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</si>
  <si>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</si>
  <si>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</si>
  <si>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</si>
  <si>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</si>
  <si>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</si>
  <si>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</si>
  <si>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</si>
  <si>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</si>
  <si>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</si>
  <si>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</si>
  <si>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</si>
  <si>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</si>
  <si>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</si>
  <si>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</si>
  <si>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</si>
  <si>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</si>
  <si>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</si>
  <si>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</si>
  <si>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</si>
  <si>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</si>
  <si>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</si>
  <si>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</si>
  <si>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</si>
  <si>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</si>
  <si>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</si>
  <si>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</si>
  <si>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</si>
  <si>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</si>
  <si>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</si>
  <si>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</si>
  <si>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</si>
  <si>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</si>
  <si>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</si>
  <si>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</si>
  <si>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</si>
  <si>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</si>
  <si>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</si>
  <si>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</si>
  <si>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</si>
  <si>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</si>
  <si>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</si>
  <si>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</si>
  <si>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</si>
  <si>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</si>
  <si>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</si>
  <si>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</si>
  <si>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</si>
  <si>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</si>
  <si>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</si>
  <si>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</si>
  <si>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</si>
  <si>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</si>
  <si>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</si>
  <si>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</si>
  <si>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</si>
  <si>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</si>
  <si>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</si>
  <si>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</si>
  <si>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</si>
  <si>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</si>
  <si>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</si>
  <si>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</si>
  <si>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</si>
  <si>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</si>
  <si>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</si>
  <si>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</si>
  <si>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</si>
  <si>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</si>
  <si>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</si>
  <si>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</si>
  <si>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</si>
  <si>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</si>
  <si>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</si>
  <si>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</si>
  <si>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</si>
  <si>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</si>
  <si>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</si>
  <si>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</si>
  <si>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</si>
  <si>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</si>
  <si>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</si>
  <si>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</si>
  <si>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</si>
  <si>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</si>
  <si>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</si>
  <si>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</si>
  <si>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</si>
  <si>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</si>
  <si>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</si>
  <si>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</si>
  <si>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</si>
  <si>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</si>
  <si>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</si>
  <si>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</si>
  <si>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</si>
  <si>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</si>
  <si>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</si>
  <si>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</si>
  <si>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</si>
  <si>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</si>
  <si>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</si>
  <si>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</si>
  <si>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</si>
  <si>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</si>
  <si>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</si>
  <si>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</si>
  <si>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</si>
  <si>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</si>
  <si>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</si>
  <si>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</si>
  <si>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</si>
  <si>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</si>
  <si>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</si>
  <si>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</si>
  <si>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</si>
  <si>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</si>
  <si>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</si>
  <si>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</si>
  <si>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</si>
  <si>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</si>
  <si>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</si>
  <si>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</si>
  <si>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</si>
  <si>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</si>
  <si>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</si>
  <si>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</si>
  <si>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</si>
  <si>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</si>
  <si>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</si>
  <si>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</si>
  <si>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</si>
  <si>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</si>
  <si>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</si>
  <si>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</si>
  <si>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</si>
  <si>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</si>
  <si>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</si>
  <si>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</si>
  <si>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</si>
  <si>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</si>
  <si>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</si>
  <si>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</si>
  <si>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</si>
  <si>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</si>
  <si>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</si>
  <si>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</si>
  <si>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</si>
  <si>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</si>
  <si>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</si>
  <si>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</si>
  <si>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</si>
  <si>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</si>
  <si>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</si>
  <si>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</si>
  <si>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</si>
  <si>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</si>
  <si>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</si>
  <si>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</si>
  <si>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</si>
  <si>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</si>
  <si>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</si>
  <si>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</si>
  <si>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</si>
  <si>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</si>
  <si>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</si>
  <si>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</si>
  <si>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</si>
  <si>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</si>
  <si>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</si>
  <si>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</si>
  <si>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</si>
  <si>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</si>
  <si>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</si>
  <si>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</si>
  <si>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</si>
  <si>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</si>
  <si>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</si>
  <si>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</si>
  <si>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</si>
  <si>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</si>
  <si>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</si>
  <si>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</si>
  <si>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</si>
  <si>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</si>
  <si>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</si>
  <si>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</si>
  <si>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</si>
  <si>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</si>
  <si>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</si>
  <si>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</si>
  <si>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</si>
  <si>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</si>
  <si>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</si>
  <si>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</si>
  <si>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</si>
  <si>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</si>
  <si>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</si>
  <si>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</si>
  <si>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</si>
  <si>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</si>
  <si>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</si>
  <si>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</si>
  <si>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</si>
  <si>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</si>
  <si>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</si>
  <si>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</si>
  <si>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</si>
  <si>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</si>
  <si>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</si>
  <si>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</si>
  <si>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</si>
  <si>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</si>
  <si>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</si>
  <si>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</si>
  <si>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</si>
  <si>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</si>
  <si>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</si>
  <si>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</si>
  <si>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</si>
  <si>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</si>
  <si>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</si>
  <si>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</si>
  <si>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</si>
  <si>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</si>
  <si>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</si>
  <si>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</si>
  <si>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</si>
  <si>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</si>
  <si>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</si>
  <si>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</si>
  <si>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</si>
  <si>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</si>
  <si>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</si>
  <si>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</si>
  <si>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</si>
  <si>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</si>
  <si>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</si>
  <si>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</si>
  <si>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</si>
  <si>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</si>
  <si>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</si>
  <si>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</si>
  <si>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</si>
  <si>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</si>
  <si>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</si>
  <si>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</si>
  <si>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</si>
  <si>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</si>
  <si>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</si>
  <si>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</si>
  <si>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</si>
  <si>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</si>
  <si>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</si>
  <si>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</si>
  <si>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</si>
  <si>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</si>
  <si>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</si>
  <si>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</si>
  <si>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</si>
  <si>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</si>
  <si>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</si>
  <si>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</si>
  <si>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</si>
  <si>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</si>
  <si>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</si>
  <si>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</si>
  <si>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</si>
  <si>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</si>
  <si>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</si>
  <si>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</si>
  <si>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</si>
  <si>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</si>
  <si>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</si>
  <si>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</si>
  <si>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</si>
  <si>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</si>
  <si>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</si>
  <si>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</si>
  <si>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</si>
  <si>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</si>
  <si>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</si>
  <si>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</si>
  <si>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</si>
  <si>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</si>
  <si>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</si>
  <si>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</si>
  <si>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</si>
  <si>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</si>
  <si>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</si>
  <si>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</si>
  <si>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</si>
  <si>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</si>
  <si>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</si>
  <si>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</si>
  <si>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</si>
  <si>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</si>
  <si>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</si>
  <si>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</si>
  <si>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</si>
  <si>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</si>
  <si>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</si>
  <si>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</si>
  <si>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</si>
  <si>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</si>
  <si>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</si>
  <si>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</si>
  <si>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</si>
  <si>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</si>
  <si>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</si>
  <si>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</si>
  <si>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</si>
  <si>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</si>
  <si>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</si>
  <si>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</si>
  <si>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</si>
  <si>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</si>
  <si>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</si>
  <si>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</si>
  <si>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</si>
  <si>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</si>
  <si>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</si>
  <si>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</si>
  <si>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</si>
  <si>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</si>
  <si>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</si>
  <si>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</si>
  <si>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</si>
  <si>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</si>
  <si>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</si>
  <si>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</si>
  <si>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</si>
  <si>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</si>
  <si>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</si>
  <si>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</si>
  <si>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</si>
  <si>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</si>
  <si>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</si>
  <si>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</si>
  <si>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</si>
  <si>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</si>
  <si>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</si>
  <si>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</si>
  <si>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</si>
  <si>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</si>
  <si>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</si>
  <si>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</si>
  <si>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</si>
  <si>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</si>
  <si>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</si>
  <si>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</si>
  <si>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</si>
  <si>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</si>
  <si>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</si>
  <si>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</si>
  <si>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</si>
  <si>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</si>
  <si>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</si>
  <si>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</si>
  <si>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</si>
  <si>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</si>
  <si>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</si>
  <si>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</si>
  <si>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</si>
  <si>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</si>
  <si>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</si>
  <si>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</si>
  <si>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</si>
  <si>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</si>
  <si>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</si>
  <si>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</si>
  <si>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</si>
  <si>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</si>
  <si>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</si>
  <si>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</si>
  <si>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</si>
  <si>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</si>
  <si>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</si>
  <si>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</si>
  <si>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</si>
  <si>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</si>
  <si>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</si>
  <si>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</si>
  <si>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</si>
  <si>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</si>
  <si>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</si>
  <si>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</si>
  <si>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</si>
  <si>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</si>
  <si>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</si>
  <si>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</si>
  <si>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</si>
  <si>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</si>
  <si>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</si>
  <si>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</si>
  <si>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</si>
  <si>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</si>
  <si>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</si>
  <si>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</si>
  <si>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</si>
  <si>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</si>
  <si>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</si>
  <si>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</si>
  <si>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</si>
  <si>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</si>
  <si>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</si>
  <si>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</si>
  <si>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</si>
  <si>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</si>
  <si>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</si>
  <si>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</si>
  <si>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</si>
  <si>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</si>
  <si>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</si>
  <si>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</si>
  <si>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</si>
  <si>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</si>
  <si>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</si>
  <si>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</si>
  <si>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</si>
  <si>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</si>
  <si>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</si>
  <si>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</si>
  <si>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</si>
  <si>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</si>
  <si>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</si>
  <si>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</si>
  <si>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</si>
  <si>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</si>
  <si>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</si>
  <si>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</si>
  <si>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</si>
  <si>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</si>
  <si>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</si>
  <si>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</si>
  <si>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</si>
  <si>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</si>
  <si>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</si>
  <si>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</si>
  <si>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</si>
  <si>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</si>
  <si>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</si>
  <si>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</si>
  <si>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</si>
  <si>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</si>
  <si>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</si>
  <si>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</si>
  <si>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</si>
  <si>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</si>
  <si>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</si>
  <si>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</si>
  <si>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</si>
  <si>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</si>
  <si>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</si>
  <si>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</si>
  <si>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</si>
  <si>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</si>
  <si>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</si>
  <si>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</si>
  <si>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</si>
  <si>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</si>
  <si>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</si>
  <si>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</si>
  <si>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</si>
  <si>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</si>
  <si>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</si>
  <si>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</si>
  <si>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</si>
  <si>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</si>
  <si>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</si>
  <si>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</si>
  <si>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</si>
  <si>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</si>
  <si>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</si>
  <si>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</si>
  <si>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</si>
  <si>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</si>
  <si>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</si>
  <si>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</si>
  <si>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</si>
  <si>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</si>
  <si>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</si>
  <si>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</si>
  <si>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</si>
  <si>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</si>
  <si>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</si>
  <si>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</si>
  <si>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</si>
  <si>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</si>
  <si>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</si>
  <si>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</si>
  <si>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</si>
  <si>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</si>
  <si>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</si>
  <si>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</si>
  <si>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</si>
  <si>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</si>
  <si>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</si>
  <si>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</si>
  <si>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</si>
  <si>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</si>
  <si>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</si>
  <si>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</si>
  <si>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</si>
  <si>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</si>
  <si>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</si>
  <si>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</si>
  <si>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</si>
  <si>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</si>
  <si>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</si>
  <si>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</si>
  <si>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</si>
  <si>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</si>
  <si>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</si>
  <si>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</si>
  <si>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</si>
  <si>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</si>
  <si>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</si>
  <si>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</si>
  <si>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</si>
  <si>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</si>
  <si>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</si>
  <si>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</si>
  <si>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</si>
  <si>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</si>
  <si>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</si>
  <si>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</si>
  <si>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</si>
  <si>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</si>
  <si>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</si>
  <si>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</si>
  <si>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</si>
  <si>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</si>
  <si>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</si>
  <si>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</si>
  <si>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</si>
  <si>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</si>
  <si>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</si>
  <si>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</si>
  <si>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</si>
  <si>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</si>
  <si>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</si>
  <si>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</si>
  <si>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</si>
  <si>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</si>
  <si>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</si>
  <si>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</si>
  <si>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</si>
  <si>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</si>
  <si>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</si>
  <si>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</si>
  <si>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</si>
  <si>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</si>
  <si>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</si>
  <si>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</si>
  <si>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</si>
  <si>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</si>
  <si>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</si>
  <si>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</si>
  <si>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</si>
  <si>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</si>
  <si>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</si>
  <si>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</si>
  <si>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</si>
  <si>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</si>
  <si>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</si>
  <si>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</si>
  <si>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</si>
  <si>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</si>
  <si>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</si>
  <si>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</si>
  <si>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</si>
  <si>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</si>
  <si>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</si>
  <si>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</si>
  <si>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</si>
  <si>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</si>
  <si>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</si>
  <si>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</si>
  <si>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</si>
  <si>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</si>
  <si>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</si>
  <si>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</si>
  <si>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</si>
  <si>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</si>
  <si>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</si>
  <si>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</si>
  <si>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</si>
  <si>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</si>
  <si>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</si>
  <si>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</si>
  <si>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</si>
  <si>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</si>
  <si>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</si>
  <si>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</si>
  <si>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</si>
  <si>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</si>
  <si>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</si>
  <si>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</si>
  <si>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</si>
  <si>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</si>
  <si>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</si>
  <si>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</si>
  <si>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</si>
  <si>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</si>
  <si>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</si>
  <si>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</si>
  <si>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</si>
  <si>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</si>
  <si>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</si>
  <si>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</si>
  <si>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</si>
  <si>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</si>
  <si>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</si>
  <si>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</si>
  <si>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</si>
  <si>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</si>
  <si>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</si>
  <si>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</si>
  <si>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</si>
  <si>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</si>
  <si>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</si>
  <si>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</si>
  <si>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</si>
  <si>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</si>
  <si>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</si>
  <si>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</si>
  <si>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</si>
  <si>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</si>
  <si>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</si>
  <si>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</si>
  <si>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</si>
  <si>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</si>
  <si>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</si>
  <si>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</si>
  <si>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</si>
  <si>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</si>
  <si>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</si>
  <si>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</si>
  <si>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</si>
  <si>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</si>
  <si>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</si>
  <si>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</si>
  <si>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</si>
  <si>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</si>
  <si>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</si>
  <si>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</si>
  <si>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</si>
  <si>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</si>
  <si>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</si>
  <si>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</si>
  <si>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</si>
  <si>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</si>
  <si>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</si>
  <si>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</si>
  <si>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</si>
  <si>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</si>
  <si>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</si>
  <si>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</si>
  <si>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</si>
  <si>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</si>
  <si>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</si>
  <si>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</si>
  <si>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</si>
  <si>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</si>
  <si>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</si>
  <si>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</si>
  <si>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</si>
  <si>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</si>
  <si>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</si>
  <si>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</si>
  <si>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</si>
  <si>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</si>
  <si>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</si>
  <si>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</si>
  <si>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</si>
  <si>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</si>
  <si>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</si>
  <si>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</si>
  <si>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</si>
  <si>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</si>
  <si>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</si>
  <si>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</si>
  <si>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</si>
  <si>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</si>
  <si>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</si>
  <si>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</si>
  <si>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</si>
  <si>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</si>
  <si>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</si>
  <si>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</si>
  <si>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</si>
  <si>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</si>
  <si>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</si>
  <si>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</si>
  <si>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</si>
  <si>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</si>
  <si>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</si>
  <si>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</si>
  <si>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</si>
  <si>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</si>
  <si>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</si>
  <si>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</si>
  <si>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</si>
  <si>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</si>
  <si>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</si>
  <si>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</si>
  <si>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</si>
  <si>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</si>
  <si>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</si>
  <si>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</si>
  <si>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</si>
  <si>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</si>
  <si>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</si>
  <si>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</si>
  <si>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</si>
  <si>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</si>
  <si>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</si>
  <si>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</si>
  <si>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</si>
  <si>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</si>
  <si>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</si>
  <si>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</si>
  <si>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</si>
  <si>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</si>
  <si>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</si>
  <si>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</si>
  <si>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</si>
  <si>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</si>
  <si>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</si>
  <si>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</si>
  <si>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</si>
  <si>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</si>
  <si>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</si>
  <si>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</si>
  <si>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</si>
  <si>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</si>
  <si>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</si>
  <si>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</si>
  <si>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</si>
  <si>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</si>
  <si>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</si>
  <si>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</si>
  <si>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</si>
  <si>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</si>
  <si>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</si>
  <si>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</si>
  <si>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</si>
  <si>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</si>
  <si>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</si>
  <si>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</si>
  <si>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</si>
  <si>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</si>
  <si>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</si>
  <si>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</si>
  <si>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</si>
  <si>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</si>
  <si>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</si>
  <si>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</si>
  <si>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</si>
  <si>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</si>
  <si>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</si>
  <si>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</si>
  <si>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</si>
  <si>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</si>
  <si>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</si>
  <si>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</si>
  <si>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</si>
  <si>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</si>
  <si>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</si>
  <si>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</si>
  <si>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</si>
  <si>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</si>
  <si>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</si>
  <si>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</si>
  <si>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</si>
  <si>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</si>
  <si>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</si>
  <si>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</si>
  <si>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</si>
  <si>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</si>
  <si>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</si>
  <si>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</si>
  <si>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</si>
  <si>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</si>
  <si>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</si>
  <si>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</si>
  <si>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</si>
  <si>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</si>
  <si>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</si>
  <si>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</si>
  <si>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</si>
  <si>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</si>
  <si>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</si>
  <si>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</si>
  <si>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</si>
  <si>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</si>
  <si>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</si>
  <si>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</si>
  <si>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</si>
  <si>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</si>
  <si>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</si>
  <si>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</si>
  <si>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</si>
  <si>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</si>
  <si>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</si>
  <si>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</si>
  <si>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</si>
  <si>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</si>
  <si>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</si>
  <si>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</si>
  <si>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</si>
  <si>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</si>
  <si>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</si>
  <si>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</si>
  <si>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</si>
  <si>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</si>
  <si>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</si>
  <si>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</si>
  <si>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</si>
  <si>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</si>
  <si>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</si>
  <si>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</si>
  <si>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</si>
  <si>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</si>
  <si>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</si>
  <si>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</si>
  <si>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</si>
  <si>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</si>
  <si>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</si>
  <si>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</si>
  <si>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</si>
  <si>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</si>
  <si>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</si>
  <si>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</si>
  <si>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</si>
  <si>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</si>
  <si>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</si>
  <si>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</si>
  <si>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</si>
  <si>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</si>
  <si>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</si>
  <si>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</si>
  <si>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</si>
  <si>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</si>
  <si>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</si>
  <si>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</si>
  <si>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</si>
  <si>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</si>
  <si>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</si>
  <si>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</si>
  <si>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</si>
  <si>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</si>
  <si>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</si>
  <si>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</si>
  <si>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</si>
  <si>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</si>
  <si>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</si>
  <si>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</si>
  <si>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</si>
  <si>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</si>
  <si>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</si>
  <si>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</si>
  <si>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</si>
  <si>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</si>
  <si>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</si>
  <si>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</si>
  <si>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</si>
  <si>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</si>
  <si>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</si>
  <si>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</si>
  <si>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</si>
  <si>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</si>
  <si>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</si>
  <si>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</si>
  <si>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</si>
  <si>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</si>
  <si>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</si>
  <si>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</si>
  <si>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</si>
  <si>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</si>
  <si>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</si>
  <si>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</si>
  <si>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</si>
  <si>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</si>
  <si>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</si>
  <si>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</si>
  <si>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</si>
  <si>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</si>
  <si>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</si>
  <si>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</si>
  <si>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</si>
  <si>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</si>
  <si>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</si>
  <si>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</si>
  <si>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</si>
  <si>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</si>
  <si>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</si>
  <si>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</si>
  <si>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</si>
  <si>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</si>
  <si>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</si>
  <si>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</si>
  <si>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</si>
  <si>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</si>
  <si>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</si>
  <si>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</si>
  <si>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</si>
  <si>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</si>
  <si>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</si>
  <si>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</si>
  <si>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</si>
  <si>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</si>
  <si>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</si>
  <si>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</si>
  <si>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</si>
  <si>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</si>
  <si>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</si>
  <si>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</si>
  <si>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</si>
  <si>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</si>
  <si>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</si>
  <si>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</si>
  <si>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</si>
  <si>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</si>
  <si>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</si>
  <si>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</si>
  <si>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</si>
  <si>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</si>
  <si>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</si>
  <si>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</si>
  <si>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</si>
  <si>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</si>
  <si>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</si>
  <si>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</si>
  <si>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</si>
  <si>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</si>
  <si>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</si>
  <si>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</si>
  <si>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</si>
  <si>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</si>
  <si>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</si>
  <si>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</si>
  <si>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</si>
  <si>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</si>
  <si>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</si>
  <si>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</si>
  <si>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</si>
  <si>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</si>
  <si>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</si>
  <si>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</si>
  <si>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</si>
  <si>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</si>
  <si>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</si>
  <si>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</si>
  <si>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</si>
  <si>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</si>
  <si>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</si>
  <si>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</si>
  <si>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</si>
  <si>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</si>
  <si>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</si>
  <si>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</si>
  <si>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</si>
  <si>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</si>
  <si>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</si>
  <si>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</si>
  <si>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</si>
  <si>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</si>
  <si>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</si>
  <si>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</si>
  <si>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</si>
  <si>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</si>
  <si>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</si>
  <si>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</si>
  <si>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</si>
  <si>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</si>
  <si>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</si>
  <si>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</si>
  <si>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</si>
  <si>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</si>
  <si>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</si>
  <si>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</si>
  <si>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</si>
  <si>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</si>
  <si>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</si>
  <si>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</si>
  <si>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</si>
  <si>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</si>
  <si>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</si>
  <si>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</si>
  <si>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</si>
  <si>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</si>
  <si>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</si>
  <si>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</si>
  <si>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</si>
  <si>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</si>
  <si>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</si>
  <si>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</si>
  <si>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</si>
  <si>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</si>
  <si>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</si>
  <si>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</si>
  <si>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</si>
  <si>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</si>
  <si>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</si>
  <si>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</si>
  <si>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</si>
  <si>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</si>
  <si>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</si>
  <si>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</si>
  <si>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</si>
  <si>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</si>
  <si>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</si>
  <si>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</si>
  <si>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</si>
  <si>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</si>
  <si>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</si>
  <si>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</si>
  <si>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</si>
  <si>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</si>
  <si>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</si>
  <si>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</si>
  <si>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</si>
  <si>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</si>
  <si>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</si>
  <si>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</si>
  <si>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</si>
  <si>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</si>
  <si>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</si>
  <si>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</si>
  <si>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</si>
  <si>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</si>
  <si>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</si>
  <si>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</si>
  <si>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</si>
  <si>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</si>
  <si>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</si>
  <si>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</si>
  <si>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</si>
  <si>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</si>
  <si>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</si>
  <si>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</si>
  <si>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</si>
  <si>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</si>
  <si>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</si>
  <si>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</si>
  <si>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</si>
  <si>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</si>
  <si>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</si>
  <si>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</si>
  <si>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</si>
  <si>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</si>
  <si>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</si>
  <si>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</si>
  <si>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</si>
  <si>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</si>
  <si>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</si>
  <si>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</si>
  <si>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</si>
  <si>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</si>
  <si>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</si>
  <si>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</si>
  <si>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</si>
  <si>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</si>
  <si>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</si>
  <si>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</si>
  <si>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</si>
  <si>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</si>
  <si>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</si>
  <si>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</si>
  <si>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</si>
  <si>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</si>
  <si>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</si>
  <si>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</si>
  <si>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</si>
  <si>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</si>
  <si>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</si>
  <si>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</si>
  <si>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</si>
  <si>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</si>
  <si>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</si>
  <si>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</si>
  <si>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</si>
  <si>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</si>
  <si>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</si>
  <si>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</si>
  <si>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</si>
  <si>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</si>
  <si>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</si>
  <si>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</si>
  <si>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</si>
  <si>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</si>
  <si>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</si>
  <si>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</si>
  <si>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</si>
  <si>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</si>
  <si>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</si>
  <si>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</si>
  <si>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</si>
  <si>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</si>
  <si>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</si>
  <si>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</si>
  <si>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</si>
  <si>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</si>
  <si>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</si>
  <si>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</si>
  <si>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</si>
  <si>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</si>
  <si>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</si>
  <si>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</si>
  <si>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</si>
  <si>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</si>
  <si>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</si>
  <si>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</si>
  <si>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</si>
  <si>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</si>
  <si>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</si>
  <si>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</si>
  <si>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</si>
  <si>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</si>
  <si>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</si>
  <si>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</si>
  <si>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</si>
  <si>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</si>
  <si>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</si>
  <si>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</si>
  <si>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</si>
  <si>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</si>
  <si>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</si>
  <si>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</si>
  <si>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</si>
  <si>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</si>
  <si>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</si>
  <si>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</si>
  <si>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</si>
  <si>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</si>
  <si>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</si>
  <si>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</si>
  <si>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</si>
  <si>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</si>
  <si>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</si>
  <si>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</si>
  <si>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</si>
  <si>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</si>
  <si>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</si>
  <si>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</si>
  <si>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</si>
  <si>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</si>
  <si>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</si>
  <si>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</si>
  <si>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</si>
  <si>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</si>
  <si>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</si>
  <si>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</si>
  <si>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</si>
  <si>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</si>
  <si>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</si>
  <si>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</si>
  <si>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</si>
  <si>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</si>
  <si>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</si>
  <si>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</si>
  <si>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</si>
  <si>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</si>
  <si>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</si>
  <si>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</si>
  <si>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</si>
  <si>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</si>
  <si>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</si>
  <si>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</si>
  <si>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</si>
  <si>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</si>
  <si>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</si>
  <si>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</si>
  <si>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</si>
  <si>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</si>
  <si>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</si>
  <si>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</si>
  <si>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</si>
  <si>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</si>
  <si>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</si>
  <si>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</si>
  <si>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</si>
  <si>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</si>
  <si>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</si>
  <si>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</si>
  <si>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</si>
  <si>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</si>
  <si>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</si>
  <si>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</si>
  <si>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</si>
  <si>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</si>
  <si>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</si>
  <si>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</si>
  <si>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</si>
  <si>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</si>
  <si>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</si>
  <si>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</si>
  <si>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</si>
  <si>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</si>
  <si>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</si>
  <si>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</si>
  <si>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</si>
  <si>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</si>
  <si>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</si>
  <si>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</si>
  <si>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</si>
  <si>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</si>
  <si>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</si>
  <si>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</si>
  <si>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</si>
  <si>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</si>
  <si>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</si>
  <si>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</si>
  <si>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</si>
  <si>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</si>
  <si>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</si>
  <si>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</si>
  <si>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</si>
  <si>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</si>
  <si>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</si>
  <si>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</si>
  <si>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</si>
  <si>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</si>
  <si>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</si>
  <si>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</si>
  <si>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</si>
  <si>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</si>
  <si>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</si>
  <si>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</si>
  <si>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</si>
  <si>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</si>
  <si>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</si>
  <si>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</si>
  <si>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</si>
  <si>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</si>
  <si>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</si>
  <si>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</si>
  <si>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</si>
  <si>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</si>
  <si>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</si>
  <si>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</si>
  <si>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</si>
  <si>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</si>
  <si>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</si>
  <si>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</si>
  <si>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</si>
  <si>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</si>
  <si>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</si>
  <si>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</si>
  <si>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</si>
  <si>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</si>
  <si>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</si>
  <si>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</si>
  <si>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</si>
  <si>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</si>
  <si>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</si>
  <si>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</si>
  <si>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</si>
  <si>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</si>
  <si>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</si>
  <si>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</si>
  <si>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</si>
  <si>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</si>
  <si>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</si>
  <si>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</si>
  <si>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</si>
  <si>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</si>
  <si>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</si>
  <si>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</si>
  <si>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</si>
  <si>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</si>
  <si>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</si>
  <si>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</si>
  <si>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</si>
  <si>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</si>
  <si>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</si>
  <si>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</si>
  <si>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</si>
  <si>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</si>
  <si>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</si>
  <si>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</si>
  <si>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</si>
  <si>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</si>
  <si>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</si>
  <si>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</si>
  <si>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</si>
  <si>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</si>
  <si>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</si>
  <si>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</si>
  <si>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</si>
  <si>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</si>
  <si>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</si>
  <si>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</si>
  <si>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</si>
  <si>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</si>
  <si>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</si>
  <si>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</si>
  <si>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</si>
  <si>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</si>
  <si>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</si>
  <si>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</si>
  <si>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</si>
  <si>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</si>
  <si>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</si>
  <si>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</si>
  <si>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</si>
  <si>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</si>
  <si>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</si>
  <si>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</si>
  <si>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</si>
  <si>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</si>
  <si>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</si>
  <si>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</si>
  <si>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</si>
  <si>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</si>
  <si>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</si>
  <si>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</si>
  <si>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</si>
  <si>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</si>
  <si>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</si>
  <si>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</si>
  <si>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</si>
  <si>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</si>
  <si>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</si>
  <si>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</si>
  <si>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</si>
  <si>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</si>
  <si>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</si>
  <si>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</si>
  <si>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</si>
  <si>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</si>
  <si>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</si>
  <si>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</si>
  <si>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</si>
  <si>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</si>
  <si>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</si>
  <si>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</si>
  <si>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</si>
  <si>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</si>
  <si>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</si>
  <si>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</si>
  <si>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</si>
  <si>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</si>
  <si>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</si>
  <si>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</si>
  <si>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</si>
  <si>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</si>
  <si>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</si>
  <si>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</si>
  <si>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</si>
  <si>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</si>
  <si>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</si>
  <si>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</si>
  <si>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</si>
  <si>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</si>
  <si>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</si>
  <si>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</si>
  <si>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</si>
  <si>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</si>
  <si>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</si>
  <si>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</si>
  <si>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</si>
  <si>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</si>
  <si>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</si>
  <si>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</si>
  <si>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</si>
  <si>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</si>
  <si>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</si>
  <si>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</si>
  <si>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</si>
  <si>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</si>
  <si>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</si>
  <si>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</si>
  <si>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</si>
  <si>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</si>
  <si>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</si>
  <si>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</si>
  <si>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</si>
  <si>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</si>
  <si>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</si>
  <si>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</si>
  <si>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</si>
  <si>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</si>
  <si>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</si>
  <si>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</si>
  <si>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</si>
  <si>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</si>
  <si>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</si>
  <si>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</si>
  <si>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</si>
  <si>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</si>
  <si>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</si>
  <si>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</si>
  <si>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</si>
  <si>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</si>
  <si>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</si>
  <si>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</si>
  <si>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</si>
  <si>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</si>
  <si>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</si>
  <si>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</si>
  <si>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</si>
  <si>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</si>
  <si>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</si>
  <si>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</si>
  <si>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</si>
  <si>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</si>
  <si>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</si>
  <si>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</si>
  <si>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</si>
  <si>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</si>
  <si>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</si>
  <si>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</si>
  <si>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</si>
  <si>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</si>
  <si>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</si>
  <si>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</si>
  <si>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</si>
  <si>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</si>
  <si>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</si>
  <si>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</si>
  <si>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</si>
  <si>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</si>
  <si>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</si>
  <si>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</si>
  <si>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</si>
  <si>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</si>
  <si>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</si>
  <si>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</si>
  <si>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</si>
  <si>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</si>
  <si>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</si>
  <si>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</si>
  <si>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</si>
  <si>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</si>
  <si>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</si>
  <si>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</si>
  <si>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</si>
  <si>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</si>
  <si>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</si>
  <si>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</si>
  <si>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</si>
  <si>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</si>
  <si>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</si>
  <si>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</si>
  <si>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</si>
  <si>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</si>
  <si>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</si>
  <si>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</si>
  <si>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</si>
  <si>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</si>
  <si>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</si>
  <si>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</si>
  <si>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</si>
  <si>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</si>
  <si>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</si>
  <si>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</si>
  <si>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</si>
  <si>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</si>
  <si>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</si>
  <si>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</si>
  <si>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</si>
  <si>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</si>
  <si>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</si>
  <si>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</si>
  <si>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</si>
  <si>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</si>
  <si>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</si>
  <si>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</si>
  <si>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</si>
  <si>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</si>
  <si>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</si>
  <si>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</si>
  <si>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</si>
  <si>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</si>
  <si>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</si>
  <si>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</si>
  <si>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</si>
  <si>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</si>
  <si>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</si>
  <si>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</si>
  <si>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</si>
  <si>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</si>
  <si>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</si>
  <si>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</si>
  <si>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</si>
  <si>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</si>
  <si>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</si>
  <si>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</si>
  <si>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</si>
  <si>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</si>
  <si>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</si>
  <si>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</si>
  <si>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</si>
  <si>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</si>
  <si>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</si>
  <si>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</si>
  <si>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</si>
  <si>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</si>
  <si>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</si>
  <si>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</si>
  <si>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</si>
  <si>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</si>
  <si>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</si>
  <si>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</si>
  <si>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</si>
  <si>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</si>
  <si>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</si>
  <si>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</si>
  <si>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</si>
  <si>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</si>
  <si>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</si>
  <si>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</si>
  <si>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</si>
  <si>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</si>
  <si>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</si>
  <si>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</si>
  <si>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</si>
  <si>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</si>
  <si>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</si>
  <si>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</si>
  <si>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</si>
  <si>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</si>
  <si>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</si>
  <si>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</si>
  <si>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</si>
  <si>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</si>
  <si>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</si>
  <si>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</si>
  <si>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</si>
  <si>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</si>
  <si>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</si>
  <si>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</si>
  <si>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</si>
  <si>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</si>
  <si>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</si>
  <si>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</si>
  <si>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</si>
  <si>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</si>
  <si>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</si>
  <si>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</si>
  <si>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</si>
  <si>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</si>
  <si>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</si>
  <si>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</si>
  <si>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</si>
  <si>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</si>
  <si>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</si>
  <si>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</si>
  <si>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</si>
  <si>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</si>
  <si>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</si>
  <si>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</si>
  <si>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</si>
  <si>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</si>
  <si>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</si>
  <si>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</si>
  <si>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</si>
  <si>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</si>
  <si>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</si>
  <si>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</si>
  <si>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</si>
  <si>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</si>
  <si>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</si>
  <si>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</si>
  <si>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</si>
  <si>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</si>
  <si>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</si>
  <si>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</si>
  <si>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</si>
  <si>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</si>
  <si>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</si>
  <si>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</si>
  <si>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</si>
  <si>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</si>
  <si>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</si>
  <si>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</si>
  <si>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</si>
  <si>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</si>
  <si>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</si>
  <si>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</si>
  <si>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</si>
  <si>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</si>
  <si>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</si>
  <si>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</si>
  <si>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</si>
  <si>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</si>
  <si>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</si>
  <si>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</si>
  <si>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</si>
  <si>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</si>
  <si>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</si>
  <si>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</si>
  <si>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</si>
  <si>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</si>
  <si>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</si>
  <si>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</si>
  <si>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</si>
  <si>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</si>
  <si>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</si>
  <si>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</si>
  <si>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</si>
  <si>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</si>
  <si>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</si>
  <si>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</si>
  <si>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</si>
  <si>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</si>
  <si>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</si>
  <si>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</si>
  <si>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</si>
  <si>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</si>
  <si>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</si>
  <si>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</si>
  <si>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</si>
  <si>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</si>
  <si>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</si>
  <si>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</si>
  <si>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</si>
  <si>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</si>
  <si>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</si>
  <si>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</si>
  <si>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</si>
  <si>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</si>
  <si>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</si>
  <si>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</si>
  <si>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</si>
  <si>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</si>
  <si>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</si>
  <si>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</si>
  <si>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</si>
  <si>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</si>
  <si>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</si>
  <si>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</si>
  <si>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</si>
  <si>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</si>
  <si>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</si>
  <si>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</si>
  <si>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</si>
  <si>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</si>
  <si>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</si>
  <si>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</si>
  <si>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</si>
  <si>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</si>
  <si>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</si>
  <si>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</si>
  <si>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</si>
  <si>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</si>
  <si>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</si>
  <si>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</si>
  <si>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</si>
  <si>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</si>
  <si>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</si>
  <si>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</si>
  <si>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</si>
  <si>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</si>
  <si>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</si>
  <si>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</si>
  <si>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</si>
  <si>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</si>
  <si>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</si>
  <si>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</si>
  <si>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</si>
  <si>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</si>
  <si>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</si>
  <si>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</si>
  <si>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</si>
  <si>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</si>
  <si>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</si>
  <si>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</si>
  <si>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</si>
  <si>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</si>
  <si>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</si>
  <si>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</si>
  <si>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</si>
  <si>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</si>
  <si>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</si>
  <si>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</si>
  <si>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</si>
  <si>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</si>
  <si>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</si>
  <si>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</si>
  <si>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</si>
  <si>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</si>
  <si>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</si>
  <si>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</si>
  <si>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</si>
  <si>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</si>
  <si>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</si>
  <si>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</si>
  <si>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</si>
  <si>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</si>
  <si>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</si>
  <si>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</si>
  <si>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</si>
  <si>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</si>
  <si>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</si>
  <si>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</si>
  <si>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</si>
  <si>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</si>
  <si>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</si>
  <si>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</si>
  <si>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</si>
  <si>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</si>
  <si>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</si>
  <si>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</si>
  <si>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</si>
  <si>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</si>
  <si>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</si>
  <si>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</si>
  <si>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</si>
  <si>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</si>
  <si>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</si>
  <si>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</si>
  <si>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</si>
  <si>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</si>
  <si>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</si>
  <si>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</si>
  <si>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</si>
  <si>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</si>
  <si>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</si>
  <si>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</si>
  <si>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</si>
  <si>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</si>
  <si>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</si>
  <si>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</si>
  <si>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</si>
  <si>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</si>
  <si>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</si>
  <si>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</si>
  <si>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</si>
  <si>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</si>
  <si>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</si>
  <si>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</si>
  <si>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</si>
  <si>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</si>
  <si>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</si>
  <si>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</si>
  <si>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</si>
  <si>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</si>
  <si>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</si>
  <si>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</si>
  <si>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</si>
  <si>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</si>
  <si>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</si>
  <si>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</si>
  <si>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</si>
  <si>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</si>
  <si>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</si>
  <si>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</si>
  <si>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</si>
  <si>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</si>
  <si>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</si>
  <si>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</si>
  <si>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</si>
  <si>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</si>
  <si>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</si>
  <si>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</si>
  <si>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</si>
  <si>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</si>
  <si>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</si>
  <si>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</si>
  <si>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</si>
  <si>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</si>
  <si>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</si>
  <si>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</si>
  <si>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</si>
  <si>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</si>
  <si>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</si>
  <si>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</si>
  <si>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</si>
  <si>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</si>
  <si>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</si>
  <si>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</si>
  <si>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</si>
  <si>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</si>
  <si>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</si>
  <si>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</si>
  <si>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</si>
  <si>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</si>
  <si>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</si>
  <si>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</si>
  <si>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</si>
  <si>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</si>
  <si>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</si>
  <si>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</si>
  <si>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</si>
  <si>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</si>
  <si>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</si>
  <si>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</si>
  <si>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</si>
  <si>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</si>
  <si>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</si>
  <si>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</si>
  <si>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</si>
  <si>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</si>
  <si>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</si>
  <si>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</si>
  <si>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</si>
  <si>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</si>
  <si>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</si>
  <si>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</si>
  <si>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</si>
  <si>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</si>
  <si>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</si>
  <si>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</si>
  <si>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</si>
  <si>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</si>
  <si>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</si>
  <si>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</si>
  <si>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</si>
  <si>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</si>
  <si>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</si>
  <si>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</si>
  <si>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</si>
  <si>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</si>
  <si>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</si>
  <si>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</si>
  <si>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</si>
  <si>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</si>
  <si>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</si>
  <si>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</si>
  <si>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</si>
  <si>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</si>
  <si>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</si>
  <si>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</si>
  <si>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</si>
  <si>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</si>
  <si>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</si>
  <si>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</si>
  <si>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</si>
  <si>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</si>
  <si>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</si>
  <si>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</si>
  <si>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</si>
  <si>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</si>
  <si>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</si>
  <si>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</si>
  <si>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</si>
  <si>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</si>
  <si>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</si>
  <si>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</si>
  <si>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</si>
  <si>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</si>
  <si>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</si>
  <si>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</si>
  <si>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</si>
  <si>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</si>
  <si>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</si>
  <si>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</si>
  <si>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</si>
  <si>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</si>
  <si>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</si>
  <si>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</si>
  <si>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</si>
  <si>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</si>
  <si>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</si>
  <si>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</si>
  <si>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</si>
  <si>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</si>
  <si>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</si>
  <si>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</si>
  <si>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</si>
  <si>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</si>
  <si>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</si>
  <si>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</si>
  <si>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</si>
  <si>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</si>
  <si>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</si>
  <si>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</si>
  <si>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</si>
  <si>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</si>
  <si>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</si>
  <si>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</si>
  <si>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</si>
  <si>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</si>
  <si>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</si>
  <si>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</si>
  <si>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</si>
  <si>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</si>
  <si>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</si>
  <si>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</si>
  <si>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</si>
  <si>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</si>
  <si>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</si>
  <si>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</si>
  <si>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</si>
  <si>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</si>
  <si>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</si>
  <si>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</si>
  <si>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</si>
  <si>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</si>
  <si>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</si>
  <si>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</si>
  <si>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</si>
  <si>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</si>
  <si>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</si>
  <si>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</si>
  <si>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</si>
  <si>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</si>
  <si>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</si>
  <si>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</si>
  <si>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</si>
  <si>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</si>
  <si>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</si>
  <si>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</si>
  <si>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</si>
  <si>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</si>
  <si>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</si>
  <si>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</si>
  <si>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</si>
  <si>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</si>
  <si>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</si>
  <si>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</si>
  <si>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</si>
  <si>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</si>
  <si>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</si>
  <si>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</si>
  <si>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</si>
  <si>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</si>
  <si>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</si>
  <si>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</si>
  <si>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</si>
  <si>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</si>
  <si>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</si>
  <si>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</si>
  <si>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</si>
  <si>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</si>
  <si>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</si>
  <si>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</si>
  <si>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</si>
  <si>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</si>
  <si>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</si>
  <si>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</si>
  <si>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</si>
  <si>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</si>
  <si>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</si>
  <si>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</si>
  <si>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</si>
  <si>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</si>
  <si>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</si>
  <si>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</si>
  <si>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</si>
  <si>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</si>
  <si>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</si>
  <si>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</si>
  <si>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</si>
  <si>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</si>
  <si>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</si>
  <si>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</si>
  <si>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</si>
  <si>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</si>
  <si>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</si>
  <si>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</si>
  <si>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</si>
  <si>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</si>
  <si>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</si>
  <si>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</si>
  <si>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</si>
  <si>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</si>
  <si>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</si>
  <si>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</si>
  <si>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</si>
  <si>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</si>
  <si>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</si>
  <si>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</si>
  <si>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</si>
  <si>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</si>
  <si>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</si>
  <si>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</si>
  <si>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</si>
  <si>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</si>
  <si>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</si>
  <si>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</si>
  <si>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</si>
  <si>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</si>
  <si>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</si>
  <si>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</si>
  <si>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</si>
  <si>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</si>
  <si>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</si>
  <si>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</si>
  <si>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</si>
  <si>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</si>
  <si>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</si>
  <si>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</si>
  <si>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</si>
  <si>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</si>
  <si>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</si>
  <si>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</si>
  <si>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</si>
  <si>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</si>
  <si>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</si>
  <si>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</si>
  <si>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</si>
  <si>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</si>
  <si>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</si>
  <si>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</si>
  <si>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</si>
  <si>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</si>
  <si>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</si>
  <si>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</si>
  <si>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</si>
  <si>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</si>
  <si>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</si>
  <si>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</si>
  <si>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</si>
  <si>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</si>
  <si>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</si>
  <si>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</si>
  <si>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</si>
  <si>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</si>
  <si>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</si>
  <si>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</si>
  <si>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</si>
  <si>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</si>
  <si>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</si>
  <si>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</si>
  <si>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</si>
  <si>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</si>
  <si>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</si>
  <si>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</si>
  <si>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</si>
  <si>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</si>
  <si>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</si>
  <si>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</si>
  <si>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</si>
  <si>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</si>
  <si>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</si>
  <si>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</si>
  <si>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</si>
  <si>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</si>
  <si>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</si>
  <si>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</si>
  <si>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</si>
  <si>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</si>
  <si>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</si>
  <si>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</si>
  <si>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</si>
  <si>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</si>
  <si>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</si>
  <si>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</si>
  <si>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</si>
  <si>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</si>
  <si>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</si>
  <si>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</si>
  <si>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</si>
  <si>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</si>
  <si>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</si>
  <si>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</si>
  <si>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</si>
  <si>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</si>
  <si>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</si>
  <si>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</si>
  <si>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</si>
  <si>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</si>
  <si>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</si>
  <si>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</si>
  <si>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</si>
  <si>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</si>
  <si>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</si>
  <si>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</si>
  <si>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</si>
  <si>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</si>
  <si>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</si>
  <si>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</si>
  <si>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</si>
  <si>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</si>
  <si>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</si>
  <si>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</si>
  <si>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</si>
  <si>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</si>
  <si>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</si>
  <si>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</si>
  <si>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</si>
  <si>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</si>
  <si>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</si>
  <si>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</si>
  <si>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</si>
  <si>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</si>
  <si>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</si>
  <si>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</si>
  <si>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</si>
  <si>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</si>
  <si>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</si>
  <si>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</si>
  <si>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</si>
  <si>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</si>
  <si>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</si>
  <si>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</si>
  <si>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</si>
  <si>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</si>
  <si>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</si>
  <si>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</si>
  <si>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</si>
  <si>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</si>
  <si>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</si>
  <si>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</si>
  <si>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</si>
  <si>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</si>
  <si>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</si>
  <si>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</si>
  <si>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</si>
  <si>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</si>
  <si>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</si>
  <si>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</si>
  <si>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</si>
  <si>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</si>
  <si>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</si>
  <si>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</si>
  <si>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</si>
  <si>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</si>
  <si>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</si>
  <si>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</si>
  <si>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</si>
  <si>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</si>
  <si>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</si>
  <si>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</si>
  <si>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</si>
  <si>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</si>
  <si>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</si>
  <si>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</si>
  <si>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</si>
  <si>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</si>
  <si>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</si>
  <si>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</si>
  <si>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</si>
  <si>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</si>
  <si>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</si>
  <si>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</si>
  <si>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</si>
  <si>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</si>
  <si>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</si>
  <si>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</si>
  <si>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</si>
  <si>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</si>
  <si>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</si>
  <si>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</si>
  <si>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</si>
  <si>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</si>
  <si>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</si>
  <si>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</si>
  <si>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</si>
  <si>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</si>
  <si>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</si>
  <si>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</si>
  <si>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</si>
  <si>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</si>
  <si>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</si>
  <si>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</si>
  <si>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</si>
  <si>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</si>
  <si>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</si>
  <si>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</si>
  <si>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</si>
  <si>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</si>
  <si>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</si>
  <si>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</si>
  <si>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</si>
  <si>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</si>
  <si>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</si>
  <si>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</si>
  <si>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</si>
  <si>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</si>
  <si>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</si>
  <si>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</si>
  <si>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</si>
  <si>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</si>
  <si>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</si>
  <si>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</si>
  <si>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</si>
  <si>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</si>
  <si>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</si>
  <si>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</si>
  <si>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</si>
  <si>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</si>
  <si>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</si>
  <si>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</si>
  <si>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</si>
  <si>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</si>
  <si>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</si>
  <si>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</si>
  <si>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</si>
  <si>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</si>
  <si>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</si>
  <si>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</si>
  <si>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</si>
  <si>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</si>
  <si>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</si>
  <si>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</si>
  <si>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</si>
  <si>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</si>
  <si>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</si>
  <si>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</si>
  <si>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</si>
  <si>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</si>
  <si>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</si>
  <si>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</si>
  <si>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</si>
  <si>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</si>
  <si>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</si>
  <si>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</si>
  <si>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</si>
  <si>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</si>
  <si>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</si>
  <si>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</si>
  <si>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</si>
  <si>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</si>
  <si>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</si>
  <si>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</si>
  <si>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</si>
  <si>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</si>
  <si>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</si>
  <si>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</si>
  <si>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</si>
  <si>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</si>
  <si>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</si>
  <si>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</si>
  <si>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</si>
  <si>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</si>
  <si>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</si>
  <si>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</si>
  <si>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</si>
  <si>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</si>
  <si>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</si>
  <si>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</si>
  <si>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</si>
  <si>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</si>
  <si>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</si>
  <si>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</si>
  <si>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</si>
  <si>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</si>
  <si>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</si>
  <si>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</si>
  <si>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</si>
  <si>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</si>
  <si>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</si>
  <si>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</si>
  <si>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</si>
  <si>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</si>
  <si>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</si>
  <si>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</si>
  <si>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</si>
  <si>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</si>
  <si>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</si>
  <si>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</si>
  <si>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</si>
  <si>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</si>
  <si>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</si>
  <si>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</si>
  <si>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</si>
  <si>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</si>
  <si>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</si>
  <si>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</si>
  <si>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</si>
  <si>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</si>
  <si>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</si>
  <si>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</si>
  <si>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</si>
  <si>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</si>
  <si>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</si>
  <si>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</si>
  <si>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</si>
  <si>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</si>
  <si>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</si>
  <si>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</si>
  <si>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</si>
  <si>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</si>
  <si>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</si>
  <si>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</si>
  <si>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</si>
  <si>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</si>
  <si>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</si>
  <si>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</si>
  <si>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</si>
  <si>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</si>
  <si>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</si>
  <si>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</si>
  <si>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</si>
  <si>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</si>
  <si>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</si>
  <si>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</si>
  <si>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</si>
  <si>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</si>
  <si>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</si>
  <si>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</si>
  <si>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</si>
  <si>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</si>
  <si>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</si>
  <si>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</si>
  <si>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</si>
  <si>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</si>
  <si>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</si>
  <si>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</si>
  <si>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</si>
  <si>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</si>
  <si>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</si>
  <si>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</si>
  <si>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</si>
  <si>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</si>
  <si>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</si>
  <si>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</si>
  <si>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</si>
  <si>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</si>
  <si>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</si>
  <si>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</si>
  <si>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</si>
  <si>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</si>
  <si>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</si>
  <si>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</si>
  <si>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</si>
  <si>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</si>
  <si>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</si>
  <si>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</si>
  <si>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</si>
  <si>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</si>
  <si>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</si>
  <si>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</si>
  <si>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</si>
  <si>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</si>
  <si>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</si>
  <si>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</si>
  <si>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</si>
  <si>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</si>
  <si>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</si>
  <si>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</si>
  <si>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</si>
  <si>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</si>
  <si>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</si>
  <si>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</si>
  <si>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</si>
  <si>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</si>
  <si>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</si>
  <si>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</si>
  <si>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</si>
  <si>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</si>
  <si>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</si>
  <si>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</si>
  <si>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</si>
  <si>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</si>
  <si>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</si>
  <si>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</si>
  <si>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</si>
  <si>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</si>
  <si>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</si>
  <si>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</si>
  <si>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</si>
  <si>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</si>
  <si>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</si>
  <si>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</si>
  <si>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</si>
  <si>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</si>
  <si>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</si>
  <si>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</si>
  <si>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</si>
  <si>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</si>
  <si>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</si>
  <si>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</si>
  <si>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</si>
  <si>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</si>
  <si>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</si>
  <si>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</si>
  <si>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</si>
  <si>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</si>
  <si>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</si>
  <si>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</si>
  <si>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</si>
  <si>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</si>
  <si>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</si>
  <si>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</si>
  <si>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</si>
  <si>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</si>
  <si>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</si>
  <si>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</si>
  <si>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</si>
  <si>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</si>
  <si>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</si>
  <si>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</si>
  <si>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</si>
  <si>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</si>
  <si>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</si>
  <si>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</si>
  <si>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</si>
  <si>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</si>
  <si>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</si>
  <si>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</si>
  <si>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</si>
  <si>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</si>
  <si>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</si>
  <si>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</si>
  <si>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</si>
  <si>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</si>
  <si>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</si>
  <si>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</si>
  <si>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</si>
  <si>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</si>
  <si>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</si>
  <si>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</si>
  <si>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</si>
  <si>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</si>
  <si>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</si>
  <si>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</si>
  <si>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</si>
  <si>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</si>
  <si>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</si>
  <si>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</si>
  <si>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</si>
  <si>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</si>
  <si>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</si>
  <si>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</si>
  <si>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</si>
  <si>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</si>
  <si>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</si>
  <si>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</si>
  <si>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</si>
  <si>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</si>
  <si>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</si>
  <si>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</si>
  <si>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</si>
  <si>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</si>
  <si>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</si>
  <si>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</si>
  <si>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</si>
  <si>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</si>
  <si>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</si>
  <si>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</si>
  <si>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</si>
  <si>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</si>
  <si>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</si>
  <si>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</si>
  <si>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</si>
  <si>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</si>
  <si>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</si>
  <si>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</si>
  <si>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</si>
  <si>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</si>
  <si>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</si>
  <si>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</si>
  <si>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</si>
  <si>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</si>
  <si>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</si>
  <si>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</si>
  <si>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</si>
  <si>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</si>
  <si>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</si>
  <si>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</si>
  <si>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</si>
  <si>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</si>
  <si>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</si>
  <si>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</si>
  <si>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</si>
  <si>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</si>
  <si>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</si>
  <si>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</si>
  <si>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</si>
  <si>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</si>
  <si>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</si>
  <si>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</si>
  <si>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</si>
  <si>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</si>
  <si>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</si>
  <si>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</si>
  <si>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</si>
  <si>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</si>
  <si>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</si>
  <si>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</si>
  <si>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</si>
  <si>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</si>
  <si>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</si>
  <si>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</si>
  <si>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</si>
  <si>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</si>
  <si>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</si>
  <si>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</si>
  <si>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</si>
  <si>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</si>
  <si>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</si>
  <si>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</si>
  <si>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</si>
  <si>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</si>
  <si>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</si>
  <si>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</si>
  <si>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</si>
  <si>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</si>
  <si>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</si>
  <si>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</si>
  <si>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</si>
  <si>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</si>
  <si>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</si>
  <si>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</si>
  <si>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</si>
  <si>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</si>
  <si>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</si>
  <si>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</si>
  <si>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</si>
  <si>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</si>
  <si>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</si>
  <si>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</si>
  <si>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</si>
  <si>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</si>
  <si>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</si>
  <si>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</si>
  <si>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</si>
  <si>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</si>
  <si>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</si>
  <si>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</si>
  <si>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</si>
  <si>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</si>
  <si>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</si>
  <si>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</si>
  <si>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</si>
  <si>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</si>
  <si>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</si>
  <si>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</si>
  <si>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</si>
  <si>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</si>
  <si>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</si>
  <si>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</si>
  <si>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</si>
  <si>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</si>
  <si>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</si>
  <si>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</si>
  <si>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</si>
  <si>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</si>
  <si>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</si>
  <si>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</si>
  <si>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</si>
  <si>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</si>
  <si>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</si>
  <si>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</si>
  <si>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</si>
  <si>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</si>
  <si>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</si>
  <si>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</si>
  <si>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</si>
  <si>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</si>
  <si>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</si>
  <si>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</si>
  <si>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</si>
  <si>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</si>
  <si>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</si>
  <si>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</si>
  <si>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</si>
  <si>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</si>
  <si>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</si>
  <si>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</si>
  <si>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</si>
  <si>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</si>
  <si>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</si>
  <si>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</si>
  <si>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</si>
  <si>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</si>
  <si>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</si>
  <si>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</si>
  <si>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</si>
  <si>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</si>
  <si>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</si>
  <si>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</si>
  <si>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</si>
  <si>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</si>
  <si>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</si>
  <si>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</si>
  <si>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</si>
  <si>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</si>
  <si>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</si>
  <si>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</si>
  <si>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</si>
  <si>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</si>
  <si>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</si>
  <si>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</si>
  <si>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</si>
  <si>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</si>
  <si>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</si>
  <si>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</si>
  <si>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</si>
  <si>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</si>
  <si>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</si>
  <si>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</si>
  <si>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</si>
  <si>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</si>
  <si>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</si>
  <si>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</si>
  <si>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</si>
  <si>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</si>
  <si>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</si>
  <si>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</si>
  <si>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</si>
  <si>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</si>
  <si>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</si>
  <si>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</si>
  <si>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</si>
  <si>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</si>
  <si>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</si>
  <si>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</si>
  <si>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</si>
  <si>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</si>
  <si>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</si>
  <si>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</si>
  <si>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</si>
  <si>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</si>
  <si>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</si>
  <si>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</si>
  <si>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</si>
  <si>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</si>
  <si>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</si>
  <si>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</si>
  <si>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</si>
  <si>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</si>
  <si>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</si>
  <si>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</si>
  <si>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</si>
  <si>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</si>
  <si>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</si>
  <si>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</si>
  <si>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</si>
  <si>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</si>
  <si>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</si>
  <si>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</si>
  <si>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</si>
  <si>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</si>
  <si>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</si>
  <si>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</si>
  <si>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</si>
  <si>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</si>
  <si>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</si>
  <si>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</si>
  <si>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</si>
  <si>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</si>
  <si>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</si>
  <si>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</si>
  <si>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</si>
  <si>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</si>
  <si>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</si>
  <si>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</si>
  <si>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</si>
  <si>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</si>
  <si>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</si>
  <si>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</si>
  <si>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</si>
  <si>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</si>
  <si>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</si>
  <si>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</si>
  <si>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</si>
  <si>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</si>
  <si>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</si>
  <si>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</si>
  <si>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</si>
  <si>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</si>
  <si>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</si>
  <si>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</si>
  <si>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</si>
  <si>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</si>
  <si>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</si>
  <si>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</si>
  <si>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</si>
  <si>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</si>
  <si>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</si>
  <si>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</si>
  <si>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</si>
  <si>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</si>
  <si>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</si>
  <si>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</si>
  <si>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</si>
  <si>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</si>
  <si>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</si>
  <si>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</si>
  <si>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</si>
  <si>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</si>
  <si>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</si>
  <si>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</si>
  <si>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</si>
  <si>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</si>
  <si>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</si>
  <si>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</si>
  <si>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</si>
  <si>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</si>
  <si>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</si>
  <si>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</si>
  <si>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</si>
  <si>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</si>
  <si>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</si>
  <si>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</si>
  <si>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</si>
  <si>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</si>
  <si>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</si>
  <si>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</si>
  <si>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</si>
  <si>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</si>
  <si>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</si>
  <si>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</si>
  <si>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</si>
  <si>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</si>
  <si>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</si>
  <si>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</si>
  <si>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</si>
  <si>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</si>
  <si>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</si>
  <si>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</si>
  <si>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</si>
  <si>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</si>
  <si>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</si>
  <si>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</si>
  <si>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</si>
  <si>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</si>
  <si>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</si>
  <si>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</si>
  <si>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</si>
  <si>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</si>
  <si>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</si>
  <si>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</si>
  <si>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</si>
  <si>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</si>
  <si>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</si>
  <si>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</si>
  <si>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</si>
  <si>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</si>
  <si>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</si>
  <si>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</si>
  <si>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</si>
  <si>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</si>
  <si>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</si>
  <si>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</si>
  <si>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</si>
  <si>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</si>
  <si>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</si>
  <si>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</si>
  <si>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</si>
  <si>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</si>
  <si>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</si>
  <si>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</si>
  <si>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</si>
  <si>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</si>
  <si>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</si>
  <si>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</si>
  <si>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</si>
  <si>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</si>
  <si>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</si>
  <si>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</si>
  <si>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</si>
  <si>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</si>
  <si>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</si>
  <si>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</si>
  <si>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</si>
  <si>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</si>
  <si>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</si>
  <si>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</si>
  <si>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</si>
  <si>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</si>
  <si>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</si>
  <si>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</si>
  <si>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</si>
  <si>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</si>
  <si>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</si>
  <si>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</si>
  <si>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</si>
  <si>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</si>
  <si>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</si>
  <si>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</si>
  <si>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</si>
  <si>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</si>
  <si>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</si>
  <si>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</si>
  <si>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</si>
  <si>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</si>
  <si>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</si>
  <si>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</si>
  <si>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</si>
  <si>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</si>
  <si>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</si>
  <si>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</si>
  <si>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</si>
  <si>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</si>
  <si>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</si>
  <si>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</si>
  <si>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</si>
  <si>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</si>
  <si>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</si>
  <si>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</si>
  <si>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</si>
  <si>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</si>
  <si>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</si>
  <si>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</si>
  <si>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</si>
  <si>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</si>
  <si>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</si>
  <si>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</si>
  <si>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</si>
  <si>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</si>
  <si>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</si>
  <si>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</si>
  <si>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</si>
  <si>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</si>
  <si>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</si>
  <si>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</si>
  <si>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</si>
  <si>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</si>
  <si>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</si>
  <si>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</si>
  <si>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</si>
  <si>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</si>
  <si>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</si>
  <si>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</si>
  <si>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</si>
  <si>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</si>
  <si>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</si>
  <si>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</si>
  <si>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</si>
  <si>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</si>
  <si>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</si>
  <si>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</si>
  <si>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</si>
  <si>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</si>
  <si>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</si>
  <si>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</si>
  <si>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</si>
  <si>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</si>
  <si>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</si>
  <si>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</si>
  <si>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</si>
  <si>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</si>
  <si>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</si>
  <si>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</si>
  <si>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</si>
  <si>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</si>
  <si>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</si>
  <si>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</si>
  <si>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</si>
  <si>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</si>
  <si>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</si>
  <si>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</si>
  <si>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</si>
  <si>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</si>
  <si>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</si>
  <si>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</si>
  <si>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</si>
  <si>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</si>
  <si>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</si>
  <si>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</si>
  <si>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</si>
  <si>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</si>
  <si>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</si>
  <si>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</si>
  <si>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</si>
  <si>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</si>
  <si>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</si>
  <si>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</si>
  <si>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</si>
  <si>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</si>
  <si>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</si>
  <si>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</si>
  <si>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</si>
  <si>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</si>
  <si>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</si>
  <si>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</si>
  <si>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</si>
  <si>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</si>
  <si>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</si>
  <si>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</si>
  <si>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</si>
  <si>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</si>
  <si>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</si>
  <si>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</si>
  <si>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</si>
  <si>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</si>
  <si>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</si>
  <si>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</si>
  <si>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</si>
  <si>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</si>
  <si>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</si>
  <si>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</si>
  <si>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</si>
  <si>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</si>
  <si>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</si>
  <si>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</si>
  <si>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</si>
  <si>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</si>
  <si>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</si>
  <si>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</si>
  <si>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</si>
  <si>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</si>
  <si>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</si>
  <si>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</si>
  <si>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</si>
  <si>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</si>
  <si>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</si>
  <si>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</si>
  <si>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</si>
  <si>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</si>
  <si>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</si>
  <si>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</si>
  <si>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</si>
  <si>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</si>
  <si>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</si>
  <si>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</si>
  <si>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</si>
  <si>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</si>
  <si>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</si>
  <si>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</si>
  <si>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</si>
  <si>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</si>
  <si>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</si>
  <si>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</si>
  <si>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</si>
  <si>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</si>
  <si>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</si>
  <si>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</si>
  <si>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</si>
  <si>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</si>
  <si>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</si>
  <si>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</si>
  <si>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</si>
  <si>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</si>
  <si>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</si>
  <si>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</si>
  <si>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</si>
  <si>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</si>
  <si>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</si>
  <si>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</si>
  <si>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</si>
  <si>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</si>
  <si>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</si>
  <si>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</si>
  <si>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</si>
  <si>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</si>
  <si>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</si>
  <si>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</si>
  <si>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</si>
  <si>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</si>
  <si>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</si>
  <si>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</si>
  <si>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</si>
  <si>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</si>
  <si>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</si>
  <si>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</si>
  <si>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</si>
  <si>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</si>
  <si>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</si>
  <si>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</si>
  <si>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</si>
  <si>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</si>
  <si>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</si>
  <si>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</si>
  <si>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</si>
  <si>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</si>
  <si>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</si>
  <si>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</si>
  <si>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</si>
  <si>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</si>
  <si>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</si>
  <si>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</si>
  <si>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</si>
  <si>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</si>
  <si>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</si>
  <si>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</si>
  <si>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</si>
  <si>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</si>
  <si>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</si>
  <si>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</si>
  <si>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</si>
  <si>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</si>
  <si>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</si>
  <si>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</si>
  <si>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</si>
  <si>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</si>
  <si>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</si>
  <si>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</si>
  <si>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</si>
  <si>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</si>
  <si>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</si>
  <si>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</si>
  <si>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</si>
  <si>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</si>
  <si>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</si>
  <si>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</si>
  <si>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</si>
  <si>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</si>
  <si>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</si>
  <si>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</si>
  <si>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</si>
  <si>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</si>
  <si>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</si>
  <si>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</si>
  <si>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</si>
  <si>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</si>
  <si>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</si>
  <si>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</si>
  <si>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</si>
  <si>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</si>
  <si>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</si>
  <si>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</si>
  <si>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</si>
  <si>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</si>
  <si>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</si>
  <si>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</si>
  <si>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</si>
  <si>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</si>
  <si>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</si>
  <si>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</si>
  <si>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</si>
  <si>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</si>
  <si>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</si>
  <si>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</si>
  <si>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</si>
  <si>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</si>
  <si>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</si>
  <si>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</si>
  <si>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</si>
  <si>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</si>
  <si>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</si>
  <si>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</si>
  <si>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</si>
  <si>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</si>
  <si>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</si>
  <si>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</si>
  <si>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</si>
  <si>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</si>
  <si>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</si>
  <si>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</si>
  <si>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</si>
  <si>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</si>
  <si>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</si>
  <si>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</si>
  <si>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</si>
  <si>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</si>
  <si>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</si>
  <si>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</si>
  <si>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</si>
  <si>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</si>
  <si>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</si>
  <si>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</si>
  <si>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</si>
  <si>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</si>
  <si>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</si>
  <si>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</si>
  <si>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</si>
  <si>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</si>
  <si>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</si>
  <si>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</si>
  <si>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</si>
  <si>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</si>
  <si>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</si>
  <si>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</si>
  <si>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</si>
  <si>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</si>
  <si>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</si>
  <si>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</si>
  <si>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</si>
  <si>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</si>
  <si>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</si>
  <si>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</si>
  <si>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</si>
  <si>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</si>
  <si>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</si>
  <si>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</si>
  <si>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</si>
  <si>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</si>
  <si>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</si>
  <si>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</si>
  <si>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</si>
  <si>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</si>
  <si>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</si>
  <si>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</si>
  <si>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</si>
  <si>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</si>
  <si>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</si>
  <si>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</si>
  <si>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</si>
  <si>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</si>
  <si>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</si>
  <si>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</si>
  <si>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</si>
  <si>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</si>
  <si>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</si>
  <si>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</si>
  <si>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</si>
  <si>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</si>
  <si>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</si>
  <si>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</si>
  <si>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</si>
  <si>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</si>
  <si>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</si>
  <si>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</si>
  <si>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</si>
  <si>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</si>
  <si>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</si>
  <si>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</si>
  <si>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</si>
  <si>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</si>
  <si>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</si>
  <si>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</si>
  <si>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</si>
  <si>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</si>
  <si>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</si>
  <si>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</si>
  <si>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</si>
  <si>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</si>
  <si>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</si>
  <si>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</si>
  <si>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</si>
  <si>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</si>
  <si>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</si>
  <si>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</si>
  <si>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</si>
  <si>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</si>
  <si>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</si>
  <si>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</si>
  <si>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</si>
  <si>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</si>
  <si>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</si>
  <si>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</si>
  <si>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</si>
  <si>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</si>
  <si>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</si>
  <si>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</si>
  <si>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</si>
  <si>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</si>
  <si>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</si>
  <si>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</si>
  <si>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</si>
  <si>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</si>
  <si>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</si>
  <si>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</si>
  <si>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</si>
  <si>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</si>
  <si>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</si>
  <si>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</si>
  <si>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</si>
  <si>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</si>
  <si>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</si>
  <si>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</si>
  <si>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</si>
  <si>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</si>
  <si>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</si>
  <si>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</si>
  <si>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</si>
  <si>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</si>
  <si>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</si>
  <si>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</si>
  <si>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</si>
  <si>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</si>
  <si>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</si>
  <si>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</si>
  <si>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</si>
  <si>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</si>
  <si>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</si>
  <si>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</si>
  <si>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</si>
  <si>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</si>
  <si>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</si>
  <si>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</si>
  <si>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</si>
  <si>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</si>
  <si>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</si>
  <si>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</si>
  <si>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</si>
  <si>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</si>
  <si>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</si>
  <si>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</si>
  <si>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</si>
  <si>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</si>
  <si>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</si>
  <si>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</si>
  <si>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</si>
  <si>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</si>
  <si>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</si>
  <si>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</si>
  <si>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</si>
  <si>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</si>
  <si>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</si>
  <si>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</si>
  <si>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</si>
  <si>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</si>
  <si>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</si>
  <si>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</si>
  <si>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</si>
  <si>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</si>
  <si>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</si>
  <si>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</si>
  <si>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</si>
  <si>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</si>
  <si>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</si>
  <si>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</si>
  <si>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</si>
  <si>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</si>
  <si>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</si>
  <si>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</si>
  <si>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</si>
  <si>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</si>
  <si>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</si>
  <si>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</si>
  <si>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</si>
  <si>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</si>
  <si>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</si>
  <si>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</si>
  <si>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</si>
  <si>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</si>
  <si>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</si>
  <si>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</si>
  <si>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</si>
  <si>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</si>
  <si>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</si>
  <si>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</si>
  <si>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</si>
  <si>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</si>
  <si>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</si>
  <si>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</si>
  <si>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</si>
  <si>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</si>
  <si>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</si>
  <si>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</si>
  <si>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</si>
  <si>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</si>
  <si>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</si>
  <si>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</si>
  <si>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</si>
  <si>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</si>
  <si>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</si>
  <si>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</si>
  <si>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</si>
  <si>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</si>
  <si>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</si>
  <si>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</si>
  <si>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</si>
  <si>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</si>
  <si>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</si>
  <si>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</si>
  <si>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</si>
  <si>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</si>
  <si>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</si>
  <si>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</si>
  <si>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</si>
  <si>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</si>
  <si>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</si>
  <si>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</si>
  <si>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</si>
  <si>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</si>
  <si>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</si>
  <si>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</si>
  <si>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</si>
  <si>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</si>
  <si>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</si>
  <si>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</si>
  <si>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</si>
  <si>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</si>
  <si>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</si>
  <si>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</si>
  <si>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</si>
  <si>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</si>
  <si>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</si>
  <si>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</si>
  <si>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</si>
  <si>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</si>
  <si>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</si>
  <si>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</si>
  <si>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</si>
  <si>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</si>
  <si>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</si>
  <si>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</si>
  <si>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</si>
  <si>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</si>
  <si>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</si>
  <si>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</si>
  <si>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</si>
  <si>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</si>
  <si>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</si>
  <si>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</si>
  <si>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</si>
  <si>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</si>
  <si>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</si>
  <si>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</si>
  <si>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</si>
  <si>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</si>
  <si>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</si>
  <si>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</si>
  <si>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</si>
  <si>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</si>
  <si>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</si>
  <si>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</si>
  <si>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</si>
  <si>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</si>
  <si>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</si>
  <si>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</si>
  <si>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</si>
  <si>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</si>
  <si>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</si>
  <si>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</si>
  <si>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</si>
  <si>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</si>
  <si>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</si>
  <si>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</si>
  <si>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</si>
  <si>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</si>
  <si>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</si>
  <si>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</si>
  <si>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</si>
  <si>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</si>
  <si>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</si>
  <si>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</si>
  <si>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</si>
  <si>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</si>
  <si>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</si>
  <si>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</si>
  <si>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</si>
  <si>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</si>
  <si>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</si>
  <si>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</si>
  <si>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</si>
  <si>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</si>
  <si>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</si>
  <si>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</si>
  <si>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</si>
  <si>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</si>
  <si>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</si>
  <si>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</si>
  <si>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</si>
  <si>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</si>
  <si>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</si>
  <si>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</si>
  <si>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</si>
  <si>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</si>
  <si>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</si>
  <si>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</si>
  <si>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</si>
  <si>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</si>
  <si>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</si>
  <si>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</si>
  <si>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</si>
  <si>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</si>
  <si>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</si>
  <si>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</si>
  <si>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</si>
  <si>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</si>
  <si>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</si>
  <si>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</si>
  <si>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</si>
  <si>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</si>
  <si>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</si>
  <si>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</si>
  <si>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</si>
  <si>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</si>
  <si>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</si>
  <si>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</si>
  <si>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</si>
  <si>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</si>
  <si>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</si>
  <si>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</si>
  <si>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</si>
  <si>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</si>
  <si>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</si>
  <si>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</si>
  <si>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</si>
  <si>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</si>
  <si>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</si>
  <si>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</si>
  <si>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</si>
  <si>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</si>
  <si>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</si>
  <si>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</si>
  <si>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</si>
  <si>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</si>
  <si>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</si>
  <si>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</si>
  <si>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</si>
  <si>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</si>
  <si>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</si>
  <si>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</si>
  <si>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</si>
  <si>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</si>
  <si>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</si>
  <si>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</si>
  <si>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</si>
  <si>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</si>
  <si>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</si>
  <si>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</si>
  <si>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</si>
  <si>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</si>
  <si>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</si>
  <si>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</si>
  <si>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</si>
  <si>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</si>
  <si>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</si>
  <si>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</si>
  <si>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</si>
  <si>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</si>
  <si>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</si>
  <si>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</si>
  <si>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</si>
  <si>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</si>
  <si>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</si>
  <si>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</si>
  <si>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</si>
  <si>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</si>
  <si>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</si>
  <si>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</si>
  <si>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</si>
  <si>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</si>
  <si>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</si>
  <si>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</si>
  <si>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</si>
  <si>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</si>
  <si>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</si>
  <si>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</si>
  <si>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</si>
  <si>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</si>
  <si>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</si>
  <si>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</si>
  <si>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</si>
  <si>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</si>
  <si>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</si>
  <si>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</si>
  <si>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</si>
  <si>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</si>
  <si>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</si>
  <si>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</si>
  <si>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</si>
  <si>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</si>
  <si>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</si>
  <si>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</si>
  <si>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</si>
  <si>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</si>
  <si>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</si>
  <si>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</si>
  <si>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</si>
  <si>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</si>
  <si>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</si>
  <si>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</si>
  <si>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</si>
  <si>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</si>
  <si>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</si>
  <si>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</si>
  <si>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</si>
  <si>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</si>
  <si>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</si>
  <si>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</si>
  <si>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</si>
  <si>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</si>
  <si>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</si>
  <si>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</si>
  <si>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</si>
  <si>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</si>
  <si>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</si>
  <si>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</si>
  <si>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</si>
  <si>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</si>
  <si>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</si>
  <si>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</si>
  <si>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</si>
  <si>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</si>
  <si>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</si>
  <si>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</si>
  <si>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</si>
  <si>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</si>
  <si>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</si>
  <si>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</si>
  <si>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</si>
  <si>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</si>
  <si>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</si>
  <si>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</si>
  <si>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</si>
  <si>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</si>
  <si>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</si>
  <si>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</si>
  <si>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</si>
  <si>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</si>
  <si>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</si>
  <si>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</si>
  <si>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</si>
  <si>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</si>
  <si>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</si>
  <si>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</si>
  <si>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</si>
  <si>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</si>
  <si>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</si>
  <si>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</si>
  <si>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</si>
  <si>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</si>
  <si>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</si>
  <si>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</si>
  <si>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</si>
  <si>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</si>
  <si>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</si>
  <si>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</si>
  <si>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</si>
  <si>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</si>
  <si>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</si>
  <si>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</si>
  <si>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</si>
  <si>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</si>
  <si>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</si>
  <si>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</si>
  <si>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</si>
  <si>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</si>
  <si>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</si>
  <si>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</si>
  <si>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</si>
  <si>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</si>
  <si>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</si>
  <si>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</si>
  <si>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</si>
  <si>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</si>
  <si>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</si>
  <si>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</si>
  <si>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</si>
  <si>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</si>
  <si>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</si>
  <si>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</si>
  <si>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</si>
  <si>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</si>
  <si>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</si>
  <si>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</si>
  <si>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</si>
  <si>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</si>
  <si>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</si>
  <si>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</si>
  <si>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</si>
  <si>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</si>
  <si>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</si>
  <si>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</si>
  <si>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</si>
  <si>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</si>
  <si>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</si>
  <si>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</si>
  <si>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</si>
  <si>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</si>
  <si>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</si>
  <si>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</si>
  <si>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</si>
  <si>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</si>
  <si>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</si>
  <si>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</si>
  <si>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</si>
  <si>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</si>
  <si>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</si>
  <si>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</si>
  <si>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</si>
  <si>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</si>
  <si>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</si>
  <si>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</si>
  <si>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</si>
  <si>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</si>
  <si>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</si>
  <si>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</si>
  <si>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</si>
  <si>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</si>
  <si>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</si>
  <si>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</si>
  <si>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</si>
  <si>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</si>
  <si>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</si>
  <si>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</si>
  <si>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</si>
  <si>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</si>
  <si>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</si>
  <si>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</si>
  <si>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</si>
  <si>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</si>
  <si>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</si>
  <si>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</si>
  <si>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</si>
  <si>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</si>
  <si>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</si>
  <si>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</si>
  <si>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</si>
  <si>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</si>
  <si>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</si>
  <si>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</si>
  <si>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</si>
  <si>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</si>
  <si>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</si>
  <si>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</si>
  <si>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</si>
  <si>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</si>
  <si>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</si>
  <si>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</si>
  <si>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</si>
  <si>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</si>
  <si>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</si>
  <si>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</si>
  <si>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</si>
  <si>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</si>
  <si>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</si>
  <si>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</si>
  <si>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</si>
  <si>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</si>
  <si>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</si>
  <si>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</si>
  <si>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</si>
  <si>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</si>
  <si>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</si>
  <si>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</si>
  <si>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</si>
  <si>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</si>
  <si>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</si>
  <si>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</si>
  <si>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</si>
  <si>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</si>
  <si>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</si>
  <si>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</si>
  <si>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</si>
  <si>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</si>
  <si>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</si>
  <si>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</si>
  <si>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</si>
  <si>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</si>
  <si>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</si>
  <si>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</si>
  <si>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</si>
  <si>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</si>
  <si>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</si>
  <si>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</si>
  <si>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</si>
  <si>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</si>
  <si>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</si>
  <si>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</si>
  <si>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</si>
  <si>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</si>
  <si>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</si>
  <si>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</si>
  <si>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</si>
  <si>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</si>
  <si>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</si>
  <si>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</si>
  <si>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</si>
  <si>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</si>
  <si>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</si>
  <si>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</si>
  <si>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</si>
  <si>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</si>
  <si>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</si>
  <si>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</si>
  <si>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</si>
  <si>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</si>
  <si>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</si>
  <si>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</si>
  <si>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</si>
  <si>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</si>
  <si>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</si>
  <si>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</si>
  <si>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</si>
  <si>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</si>
  <si>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</si>
  <si>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</si>
  <si>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</si>
  <si>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</si>
  <si>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</si>
  <si>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</si>
  <si>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</si>
  <si>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</si>
  <si>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</si>
  <si>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</si>
  <si>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</si>
  <si>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</si>
  <si>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</si>
  <si>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</si>
  <si>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</si>
  <si>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</si>
  <si>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</si>
  <si>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</si>
  <si>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</si>
  <si>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</si>
  <si>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</si>
  <si>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</si>
  <si>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</si>
  <si>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</si>
  <si>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</si>
  <si>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</si>
  <si>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</si>
  <si>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</si>
  <si>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</si>
  <si>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</si>
  <si>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</si>
  <si>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</si>
  <si>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</si>
  <si>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</si>
  <si>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</si>
  <si>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</si>
  <si>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</si>
  <si>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</si>
  <si>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</si>
  <si>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</si>
  <si>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</si>
  <si>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</si>
  <si>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</si>
  <si>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</si>
  <si>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</si>
  <si>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</si>
  <si>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</si>
  <si>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</si>
  <si>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</si>
  <si>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</si>
  <si>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</si>
  <si>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</si>
  <si>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</si>
  <si>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</si>
  <si>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</si>
  <si>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</si>
  <si>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</si>
  <si>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</si>
  <si>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</si>
  <si>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</si>
  <si>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</si>
  <si>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</si>
  <si>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</si>
  <si>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</si>
  <si>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</si>
  <si>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</si>
  <si>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</si>
  <si>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</si>
  <si>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</si>
  <si>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</si>
  <si>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</si>
  <si>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</si>
  <si>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</si>
  <si>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</si>
  <si>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</si>
  <si>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</si>
  <si>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</si>
  <si>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</si>
  <si>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</si>
  <si>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</si>
  <si>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</si>
  <si>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</si>
  <si>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</si>
  <si>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</si>
  <si>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</si>
  <si>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</si>
  <si>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</si>
  <si>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</si>
  <si>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</si>
  <si>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</si>
  <si>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</si>
  <si>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</si>
  <si>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</si>
  <si>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</si>
  <si>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</si>
  <si>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</si>
  <si>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</si>
  <si>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</si>
  <si>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</si>
  <si>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</si>
  <si>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</si>
  <si>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</si>
  <si>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</si>
  <si>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</si>
  <si>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</si>
  <si>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</si>
  <si>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</si>
  <si>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</si>
  <si>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</si>
  <si>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</si>
  <si>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</si>
  <si>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</si>
  <si>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</si>
  <si>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</si>
  <si>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</si>
  <si>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</si>
  <si>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</si>
  <si>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</si>
  <si>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</si>
  <si>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</si>
  <si>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</si>
  <si>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</si>
  <si>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</si>
  <si>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</si>
  <si>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</si>
  <si>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</si>
  <si>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</si>
  <si>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</si>
  <si>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</si>
  <si>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</si>
  <si>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</si>
  <si>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</si>
  <si>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</si>
  <si>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</si>
  <si>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</si>
  <si>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</si>
  <si>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</si>
  <si>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</si>
  <si>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</si>
  <si>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</si>
  <si>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</si>
  <si>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</si>
  <si>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</si>
  <si>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</si>
  <si>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</si>
  <si>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</si>
  <si>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</si>
  <si>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</si>
  <si>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</si>
  <si>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</si>
  <si>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</si>
  <si>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</si>
  <si>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</si>
  <si>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</si>
  <si>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</si>
  <si>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</si>
  <si>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</si>
  <si>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</si>
  <si>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</si>
  <si>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</si>
  <si>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</si>
  <si>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</si>
  <si>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</si>
  <si>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</si>
  <si>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</si>
  <si>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</si>
  <si>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</si>
  <si>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</si>
  <si>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</si>
  <si>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</si>
  <si>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</si>
  <si>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</si>
  <si>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</si>
  <si>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</si>
  <si>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</si>
  <si>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</si>
  <si>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</si>
  <si>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</si>
  <si>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</si>
  <si>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</si>
  <si>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</si>
  <si>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</si>
  <si>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</si>
  <si>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</si>
  <si>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</si>
  <si>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</si>
  <si>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</si>
  <si>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</si>
  <si>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</si>
  <si>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</si>
  <si>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</si>
  <si>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</si>
  <si>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</si>
  <si>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</si>
  <si>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</si>
  <si>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</si>
  <si>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</si>
  <si>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</si>
  <si>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</si>
  <si>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</si>
  <si>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</si>
  <si>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</si>
  <si>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</si>
  <si>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</si>
  <si>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</si>
  <si>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</si>
  <si>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</si>
  <si>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</si>
  <si>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</si>
  <si>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</si>
  <si>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</si>
  <si>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</si>
  <si>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</si>
  <si>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</si>
  <si>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</si>
  <si>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</si>
  <si>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</si>
  <si>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</si>
  <si>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</si>
  <si>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</si>
  <si>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</si>
  <si>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</si>
  <si>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</si>
  <si>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</si>
  <si>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</si>
  <si>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</si>
  <si>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</si>
  <si>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</si>
  <si>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</si>
  <si>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</si>
  <si>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</si>
  <si>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</si>
  <si>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</si>
  <si>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</si>
  <si>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</si>
  <si>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</si>
  <si>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</si>
  <si>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</si>
  <si>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</si>
  <si>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</si>
  <si>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</si>
  <si>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</si>
  <si>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</si>
  <si>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</si>
  <si>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</si>
  <si>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</si>
  <si>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</si>
  <si>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</si>
  <si>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</si>
  <si>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</si>
  <si>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</si>
  <si>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</si>
  <si>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</si>
  <si>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</si>
  <si>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</si>
  <si>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</si>
  <si>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</si>
  <si>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</si>
  <si>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</si>
  <si>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</si>
  <si>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</si>
  <si>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</si>
  <si>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</si>
  <si>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</si>
  <si>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</si>
  <si>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</si>
  <si>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</si>
  <si>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</si>
  <si>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</si>
  <si>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</si>
  <si>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</si>
  <si>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</si>
  <si>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</si>
  <si>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</si>
  <si>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</si>
  <si>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</si>
  <si>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</si>
  <si>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</si>
  <si>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</si>
  <si>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</si>
  <si>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</si>
  <si>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</si>
  <si>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</si>
  <si>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</si>
  <si>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</si>
  <si>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</si>
  <si>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</si>
  <si>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</si>
  <si>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</si>
  <si>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</si>
  <si>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</si>
  <si>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</si>
  <si>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</si>
  <si>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</si>
  <si>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</si>
  <si>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</si>
  <si>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</si>
  <si>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</si>
  <si>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</si>
  <si>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</si>
  <si>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</si>
  <si>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</si>
  <si>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</si>
  <si>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</si>
  <si>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</si>
  <si>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</si>
  <si>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</si>
  <si>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</si>
  <si>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</si>
  <si>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</si>
  <si>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</si>
  <si>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</si>
  <si>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</si>
  <si>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</si>
  <si>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</si>
  <si>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</si>
  <si>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</si>
  <si>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</si>
  <si>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</si>
  <si>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</si>
  <si>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</si>
  <si>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</si>
  <si>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</si>
  <si>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</si>
  <si>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</si>
  <si>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</si>
  <si>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</si>
  <si>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</si>
  <si>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</si>
  <si>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</si>
  <si>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</si>
  <si>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</si>
  <si>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</si>
  <si>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</si>
  <si>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</si>
  <si>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</si>
  <si>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</si>
  <si>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</si>
  <si>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</si>
  <si>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</si>
  <si>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</si>
  <si>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</si>
  <si>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</si>
  <si>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</si>
  <si>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</si>
  <si>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</si>
  <si>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</si>
  <si>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</si>
  <si>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</si>
  <si>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</si>
  <si>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</si>
  <si>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</si>
  <si>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</si>
  <si>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</si>
  <si>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</si>
  <si>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</si>
  <si>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</si>
  <si>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</si>
  <si>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</si>
  <si>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</si>
  <si>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</si>
  <si>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</si>
  <si>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</si>
  <si>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</si>
  <si>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</si>
  <si>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</si>
  <si>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</si>
  <si>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</si>
  <si>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</si>
  <si>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</si>
  <si>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</si>
  <si>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</si>
  <si>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</si>
  <si>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</si>
  <si>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</si>
  <si>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</si>
  <si>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</si>
  <si>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</si>
  <si>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</si>
  <si>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</si>
  <si>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</si>
  <si>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</si>
  <si>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</si>
  <si>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</si>
  <si>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</si>
  <si>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</si>
  <si>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</si>
  <si>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</si>
  <si>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</si>
  <si>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</si>
  <si>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</si>
  <si>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</si>
  <si>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</si>
  <si>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</si>
  <si>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</si>
  <si>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</si>
  <si>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</si>
  <si>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</si>
  <si>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</si>
  <si>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</si>
  <si>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</si>
  <si>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</si>
  <si>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</si>
  <si>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</si>
  <si>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</si>
  <si>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</si>
  <si>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</si>
  <si>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</si>
  <si>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</si>
  <si>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</si>
  <si>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</si>
  <si>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</si>
  <si>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</si>
  <si>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</si>
  <si>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</si>
  <si>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</si>
  <si>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</si>
  <si>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</si>
  <si>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</si>
  <si>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</si>
  <si>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</si>
  <si>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</si>
  <si>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</si>
  <si>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</si>
  <si>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</si>
  <si>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</si>
  <si>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</si>
  <si>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</si>
  <si>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</si>
  <si>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</si>
  <si>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</si>
  <si>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</si>
  <si>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</si>
  <si>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</si>
  <si>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</si>
  <si>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</si>
  <si>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</si>
  <si>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</si>
  <si>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</si>
  <si>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</si>
  <si>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</si>
  <si>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</si>
  <si>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</si>
  <si>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</si>
  <si>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</si>
  <si>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</si>
  <si>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</si>
  <si>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</si>
  <si>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</si>
  <si>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</si>
  <si>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</si>
  <si>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</si>
  <si>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</si>
  <si>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</si>
  <si>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</si>
  <si>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</si>
  <si>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</si>
  <si>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</si>
  <si>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</si>
  <si>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</si>
  <si>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</si>
  <si>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</si>
  <si>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</si>
  <si>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</si>
  <si>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</si>
  <si>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</si>
  <si>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</si>
  <si>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</si>
  <si>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</si>
  <si>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</si>
  <si>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</si>
  <si>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</si>
  <si>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</si>
  <si>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</si>
  <si>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</si>
  <si>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</si>
  <si>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</si>
  <si>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</si>
  <si>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</si>
  <si>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</si>
  <si>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</si>
  <si>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</si>
  <si>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</si>
  <si>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</si>
  <si>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</si>
  <si>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</si>
  <si>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</si>
  <si>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</si>
  <si>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</si>
  <si>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</si>
  <si>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</si>
  <si>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</si>
  <si>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</si>
  <si>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</si>
  <si>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</si>
  <si>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</si>
  <si>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</si>
  <si>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</si>
  <si>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</si>
  <si>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</si>
  <si>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</si>
  <si>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</si>
  <si>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</si>
  <si>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</si>
  <si>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</si>
  <si>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</si>
  <si>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</si>
  <si>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</si>
  <si>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</si>
  <si>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</si>
  <si>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</si>
  <si>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</si>
  <si>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</si>
  <si>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</si>
  <si>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</si>
  <si>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</si>
  <si>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</si>
  <si>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</si>
  <si>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</si>
  <si>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</si>
  <si>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</si>
  <si>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</si>
  <si>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</si>
  <si>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</si>
  <si>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</si>
  <si>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</si>
  <si>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</si>
  <si>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</si>
  <si>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</si>
  <si>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</si>
  <si>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</si>
  <si>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</si>
  <si>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</si>
  <si>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</si>
  <si>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</si>
  <si>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</si>
  <si>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</si>
  <si>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</si>
  <si>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</si>
  <si>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</si>
  <si>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</si>
  <si>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</si>
  <si>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</si>
  <si>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</si>
  <si>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</si>
  <si>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</si>
  <si>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</si>
  <si>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</si>
  <si>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</si>
  <si>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</si>
  <si>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</si>
  <si>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</si>
  <si>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</si>
  <si>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</si>
  <si>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</si>
  <si>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</si>
  <si>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</si>
  <si>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</si>
  <si>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</si>
  <si>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</si>
  <si>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</si>
  <si>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</si>
  <si>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</si>
  <si>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</si>
  <si>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</si>
  <si>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</si>
  <si>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</si>
  <si>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</si>
  <si>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</si>
  <si>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</si>
  <si>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</si>
  <si>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</si>
  <si>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</si>
  <si>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</si>
  <si>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</si>
  <si>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</si>
  <si>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</si>
  <si>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</si>
  <si>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</si>
  <si>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</si>
  <si>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</si>
  <si>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</si>
  <si>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</si>
  <si>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</si>
  <si>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</si>
  <si>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</si>
  <si>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</si>
  <si>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</si>
  <si>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</si>
  <si>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</si>
  <si>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</si>
  <si>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</si>
  <si>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</si>
  <si>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</si>
  <si>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</si>
  <si>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</si>
  <si>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</si>
  <si>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</si>
  <si>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</si>
  <si>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</si>
  <si>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</si>
  <si>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</si>
  <si>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</si>
  <si>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</si>
  <si>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</si>
  <si>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</si>
  <si>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</si>
  <si>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</si>
  <si>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</si>
  <si>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</si>
  <si>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</si>
  <si>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</si>
  <si>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</si>
  <si>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</si>
  <si>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</si>
  <si>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</si>
  <si>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</si>
  <si>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</si>
  <si>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</si>
  <si>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</si>
  <si>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</si>
  <si>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</si>
  <si>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</si>
  <si>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</si>
  <si>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</si>
  <si>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</si>
  <si>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</si>
  <si>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</si>
  <si>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</si>
  <si>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</si>
  <si>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</si>
  <si>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</si>
  <si>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</si>
  <si>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</si>
  <si>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</si>
  <si>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</si>
  <si>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</si>
  <si>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</si>
  <si>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</si>
  <si>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</si>
  <si>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</si>
  <si>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</si>
  <si>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</si>
  <si>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</si>
  <si>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</si>
  <si>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</si>
  <si>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</si>
  <si>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</si>
  <si>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</si>
  <si>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</si>
  <si>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</si>
  <si>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</si>
  <si>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</si>
  <si>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</si>
  <si>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</si>
  <si>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</si>
  <si>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</si>
  <si>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</si>
  <si>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</si>
  <si>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</si>
  <si>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</si>
  <si>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</si>
  <si>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</si>
  <si>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</si>
  <si>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</si>
  <si>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</si>
  <si>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</si>
  <si>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</si>
  <si>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</si>
  <si>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</si>
  <si>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</si>
  <si>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</si>
  <si>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</si>
  <si>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</si>
  <si>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</si>
  <si>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</si>
  <si>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</si>
  <si>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</si>
  <si>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</si>
  <si>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</si>
  <si>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</si>
  <si>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</si>
  <si>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</si>
  <si>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</si>
  <si>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</si>
  <si>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</si>
  <si>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</si>
  <si>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</si>
  <si>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</si>
  <si>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</si>
  <si>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</si>
  <si>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</si>
  <si>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</si>
  <si>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</si>
  <si>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</si>
  <si>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</si>
  <si>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</si>
  <si>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</si>
  <si>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</si>
  <si>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</si>
  <si>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</si>
  <si>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</si>
  <si>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</si>
  <si>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</si>
  <si>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</si>
  <si>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</si>
  <si>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</si>
  <si>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</si>
  <si>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</si>
  <si>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</si>
  <si>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</si>
  <si>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</si>
  <si>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</si>
  <si>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</si>
  <si>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</si>
  <si>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</si>
  <si>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</si>
  <si>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</si>
  <si>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</si>
  <si>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</si>
  <si>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</si>
  <si>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</si>
  <si>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</si>
  <si>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</si>
  <si>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</si>
  <si>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</si>
  <si>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</si>
  <si>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</si>
  <si>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</si>
  <si>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</si>
  <si>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</si>
  <si>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</si>
  <si>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</si>
  <si>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</si>
  <si>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</si>
  <si>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</si>
  <si>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</si>
  <si>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</si>
  <si>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</si>
  <si>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</si>
  <si>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</si>
  <si>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</si>
  <si>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</si>
  <si>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</si>
  <si>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</si>
  <si>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</si>
  <si>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</si>
  <si>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</si>
  <si>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</si>
  <si>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</si>
  <si>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</si>
  <si>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</si>
  <si>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</si>
  <si>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</si>
  <si>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</si>
  <si>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</si>
  <si>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</si>
  <si>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</si>
  <si>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</si>
  <si>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</si>
  <si>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</si>
  <si>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</si>
  <si>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</si>
  <si>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</si>
  <si>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</si>
  <si>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</si>
  <si>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</si>
  <si>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</si>
  <si>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</si>
  <si>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</si>
  <si>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</si>
  <si>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</si>
  <si>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</si>
  <si>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</si>
  <si>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</si>
  <si>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</si>
  <si>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</si>
  <si>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</si>
  <si>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</si>
  <si>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</si>
  <si>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</si>
  <si>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</si>
  <si>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</si>
  <si>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</si>
  <si>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</si>
  <si>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</si>
  <si>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</si>
  <si>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</si>
  <si>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</si>
  <si>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</si>
  <si>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</si>
  <si>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</si>
  <si>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</si>
  <si>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</si>
  <si>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</si>
  <si>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</si>
  <si>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</si>
  <si>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</si>
  <si>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</si>
  <si>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</si>
  <si>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</si>
  <si>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</si>
  <si>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</si>
  <si>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</si>
  <si>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</si>
  <si>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</si>
  <si>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</si>
  <si>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</si>
  <si>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</si>
  <si>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</si>
  <si>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</si>
  <si>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</si>
  <si>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</si>
  <si>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</si>
  <si>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</si>
  <si>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</si>
  <si>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</si>
  <si>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</si>
  <si>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</si>
  <si>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</si>
  <si>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</si>
  <si>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</si>
  <si>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</si>
  <si>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</si>
  <si>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</si>
  <si>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</si>
  <si>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</si>
  <si>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</si>
  <si>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</si>
  <si>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</si>
  <si>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</si>
  <si>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</si>
  <si>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</si>
  <si>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</si>
  <si>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</si>
  <si>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</si>
  <si>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</si>
  <si>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</si>
  <si>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</si>
  <si>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</si>
  <si>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</si>
  <si>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</si>
  <si>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</si>
  <si>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</si>
  <si>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</si>
  <si>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</si>
  <si>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</si>
  <si>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</si>
  <si>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</si>
  <si>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</si>
  <si>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</si>
  <si>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</si>
  <si>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</si>
  <si>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</si>
  <si>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</si>
  <si>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</si>
  <si>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</si>
  <si>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</si>
  <si>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</si>
  <si>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</si>
  <si>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</si>
  <si>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</si>
  <si>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</si>
  <si>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</si>
  <si>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</si>
  <si>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</si>
  <si>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</si>
  <si>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</si>
  <si>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</si>
  <si>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</si>
  <si>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</si>
  <si>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</si>
  <si>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</si>
  <si>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</si>
  <si>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</si>
  <si>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</si>
  <si>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</si>
  <si>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</si>
  <si>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</si>
  <si>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</si>
  <si>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</si>
  <si>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</si>
  <si>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</si>
  <si>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</si>
  <si>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</si>
  <si>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</si>
  <si>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</si>
  <si>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</si>
  <si>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</si>
  <si>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</si>
  <si>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</si>
  <si>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</si>
  <si>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</si>
  <si>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</si>
  <si>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</si>
  <si>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</si>
  <si>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</si>
  <si>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</si>
  <si>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</si>
  <si>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</si>
  <si>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</si>
  <si>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</si>
  <si>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</si>
  <si>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</si>
  <si>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</si>
  <si>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</si>
  <si>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</si>
  <si>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</si>
  <si>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</si>
  <si>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</si>
  <si>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</si>
  <si>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</si>
  <si>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</si>
  <si>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</si>
  <si>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</si>
  <si>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</si>
  <si>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</si>
  <si>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</si>
  <si>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</si>
  <si>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</si>
  <si>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</si>
  <si>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</si>
  <si>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</si>
  <si>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</si>
  <si>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</si>
  <si>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</si>
  <si>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</si>
  <si>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</si>
  <si>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</si>
  <si>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</si>
  <si>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</si>
  <si>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</si>
  <si>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</si>
  <si>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</si>
  <si>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</si>
  <si>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</si>
  <si>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</si>
  <si>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</si>
  <si>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</si>
  <si>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</si>
  <si>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</si>
  <si>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</si>
  <si>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</si>
  <si>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</si>
  <si>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</si>
  <si>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</si>
  <si>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</si>
  <si>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</si>
  <si>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</si>
  <si>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</si>
  <si>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</si>
  <si>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</si>
  <si>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</si>
  <si>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</si>
  <si>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</si>
  <si>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</si>
  <si>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</si>
  <si>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</si>
  <si>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</si>
  <si>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</si>
  <si>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</si>
  <si>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</si>
  <si>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</si>
  <si>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</si>
  <si>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</si>
  <si>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</si>
  <si>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</si>
  <si>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</si>
  <si>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</si>
  <si>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</si>
  <si>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</si>
  <si>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</si>
  <si>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</si>
  <si>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</si>
  <si>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</si>
  <si>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</si>
  <si>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</si>
  <si>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</si>
  <si>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</si>
  <si>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</si>
  <si>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</si>
  <si>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</si>
  <si>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</si>
  <si>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</si>
  <si>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</si>
  <si>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</si>
  <si>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</si>
  <si>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</si>
  <si>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</si>
  <si>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</si>
  <si>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</si>
  <si>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</si>
  <si>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</si>
  <si>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</si>
  <si>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</si>
  <si>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</si>
  <si>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</si>
  <si>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</si>
  <si>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</si>
  <si>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</si>
  <si>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</si>
  <si>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</si>
  <si>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</si>
  <si>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</si>
  <si>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</si>
  <si>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</si>
  <si>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</si>
  <si>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</si>
  <si>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</si>
  <si>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</si>
  <si>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</si>
  <si>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</si>
  <si>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</si>
  <si>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</si>
  <si>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</si>
  <si>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</si>
  <si>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</si>
  <si>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</si>
  <si>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</si>
  <si>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</si>
  <si>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</si>
  <si>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</si>
  <si>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</si>
  <si>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</si>
  <si>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</si>
  <si>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</si>
  <si>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</si>
  <si>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</si>
  <si>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</si>
  <si>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</si>
  <si>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</si>
  <si>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</si>
  <si>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</si>
  <si>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</si>
  <si>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</si>
  <si>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</si>
  <si>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</si>
  <si>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</si>
  <si>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</si>
  <si>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</si>
  <si>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</si>
  <si>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</si>
  <si>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</si>
  <si>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</si>
  <si>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</si>
  <si>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</si>
  <si>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</si>
  <si>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</si>
  <si>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</si>
  <si>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</si>
  <si>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</si>
  <si>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</si>
  <si>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</si>
  <si>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</si>
  <si>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</si>
  <si>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</si>
  <si>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</si>
  <si>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</si>
  <si>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</si>
  <si>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</si>
  <si>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</si>
  <si>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</si>
  <si>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</si>
  <si>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</si>
  <si>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</si>
  <si>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</si>
  <si>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</si>
  <si>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</si>
  <si>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</si>
  <si>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</si>
  <si>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</si>
  <si>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</si>
  <si>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</si>
  <si>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</si>
  <si>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</si>
  <si>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</si>
  <si>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</si>
  <si>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</si>
  <si>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</si>
  <si>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</si>
  <si>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</si>
  <si>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</si>
  <si>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</si>
  <si>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</si>
  <si>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</si>
  <si>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</si>
  <si>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</si>
  <si>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</si>
  <si>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</si>
  <si>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</si>
  <si>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</si>
  <si>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</si>
  <si>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</si>
  <si>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</si>
  <si>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</si>
  <si>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</si>
  <si>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</si>
  <si>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</si>
  <si>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</si>
  <si>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</si>
  <si>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</si>
  <si>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</si>
  <si>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</si>
  <si>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</si>
  <si>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</si>
  <si>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</si>
  <si>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</si>
  <si>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</si>
  <si>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</si>
  <si>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</si>
  <si>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</si>
  <si>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</si>
  <si>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</si>
  <si>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</si>
  <si>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</si>
  <si>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</si>
  <si>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</si>
  <si>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</si>
  <si>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</si>
  <si>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</si>
  <si>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</si>
  <si>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</si>
  <si>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</si>
  <si>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</si>
  <si>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</si>
  <si>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</si>
  <si>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</si>
  <si>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</si>
  <si>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</si>
  <si>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</si>
  <si>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</si>
  <si>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</si>
  <si>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</si>
  <si>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</si>
  <si>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</si>
  <si>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</si>
  <si>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</si>
  <si>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</si>
  <si>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</si>
  <si>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</si>
  <si>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</si>
  <si>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</si>
  <si>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</si>
  <si>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</si>
  <si>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</si>
  <si>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</si>
  <si>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</si>
  <si>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</si>
  <si>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</si>
  <si>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</si>
  <si>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</si>
  <si>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</si>
  <si>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</si>
  <si>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</si>
  <si>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</si>
  <si>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</si>
  <si>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</si>
  <si>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</si>
  <si>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</si>
  <si>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</si>
  <si>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</si>
  <si>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</si>
  <si>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</si>
  <si>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</si>
  <si>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</si>
  <si>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</si>
  <si>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</si>
  <si>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</si>
  <si>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</si>
  <si>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</si>
  <si>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</si>
  <si>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</si>
  <si>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</si>
  <si>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</si>
  <si>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</si>
  <si>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</si>
  <si>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</si>
  <si>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</si>
  <si>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</si>
  <si>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</si>
  <si>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</si>
  <si>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</si>
  <si>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</si>
  <si>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</si>
  <si>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</si>
  <si>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</si>
  <si>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</si>
  <si>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</si>
  <si>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</si>
  <si>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</si>
  <si>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</si>
  <si>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</si>
  <si>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</si>
  <si>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</si>
  <si>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</si>
  <si>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</si>
  <si>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</si>
  <si>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</si>
  <si>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</si>
  <si>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</si>
  <si>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</si>
  <si>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</si>
  <si>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</si>
  <si>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</si>
  <si>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</si>
  <si>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</si>
  <si>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</si>
  <si>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</si>
  <si>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</si>
  <si>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</si>
  <si>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</si>
  <si>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</si>
  <si>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</si>
  <si>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</si>
  <si>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</si>
  <si>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</si>
  <si>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</si>
  <si>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</si>
  <si>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</si>
  <si>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</si>
  <si>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</si>
  <si>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</si>
  <si>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</si>
  <si>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</si>
  <si>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</si>
  <si>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</si>
  <si>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</si>
  <si>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</si>
  <si>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</si>
  <si>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</si>
  <si>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</si>
  <si>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</si>
  <si>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</si>
  <si>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</si>
  <si>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</si>
  <si>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</si>
  <si>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</si>
  <si>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</si>
  <si>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</si>
  <si>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</si>
  <si>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</si>
  <si>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</si>
  <si>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</si>
  <si>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</si>
  <si>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</si>
  <si>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</si>
  <si>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</si>
  <si>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</si>
  <si>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</si>
  <si>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</si>
  <si>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</si>
  <si>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</si>
  <si>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</si>
  <si>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</si>
  <si>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</si>
  <si>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</si>
  <si>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</si>
  <si>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</si>
  <si>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</si>
  <si>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</si>
  <si>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</si>
  <si>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</si>
  <si>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</si>
  <si>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</si>
  <si>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</si>
  <si>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</si>
  <si>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</si>
  <si>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</si>
  <si>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</si>
  <si>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</si>
  <si>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</si>
  <si>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</si>
  <si>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</si>
  <si>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</si>
  <si>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</si>
  <si>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</si>
  <si>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</si>
  <si>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</si>
  <si>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</si>
  <si>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</si>
  <si>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</si>
  <si>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</si>
  <si>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</si>
  <si>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</si>
  <si>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</si>
  <si>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</si>
  <si>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</si>
  <si>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</si>
  <si>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</si>
  <si>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</si>
  <si>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</si>
  <si>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</si>
  <si>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</si>
  <si>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</si>
  <si>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</si>
  <si>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</si>
  <si>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</si>
  <si>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</si>
  <si>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</si>
  <si>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</si>
  <si>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</si>
  <si>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</si>
  <si>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</si>
  <si>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</si>
  <si>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</si>
  <si>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</si>
  <si>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</si>
  <si>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</si>
  <si>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</si>
  <si>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</si>
  <si>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</si>
  <si>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</si>
  <si>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</si>
  <si>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</si>
  <si>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</si>
  <si>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</si>
  <si>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</si>
  <si>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</si>
  <si>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</si>
  <si>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</si>
  <si>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</si>
  <si>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</si>
  <si>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</si>
  <si>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</si>
  <si>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</si>
  <si>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</si>
  <si>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</si>
  <si>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</si>
  <si>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</si>
  <si>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</si>
  <si>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</si>
  <si>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</si>
  <si>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</si>
  <si>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</si>
  <si>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</si>
  <si>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</si>
  <si>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</si>
  <si>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</si>
  <si>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</si>
  <si>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</si>
  <si>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</si>
  <si>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</si>
  <si>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</si>
  <si>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</si>
  <si>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</si>
  <si>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</si>
  <si>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</si>
  <si>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</si>
  <si>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</si>
  <si>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</si>
  <si>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</si>
  <si>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</si>
  <si>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</si>
  <si>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</si>
  <si>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</si>
  <si>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</si>
  <si>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</si>
  <si>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</si>
  <si>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</si>
  <si>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</si>
  <si>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</si>
  <si>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</si>
  <si>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</si>
  <si>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</si>
  <si>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</si>
  <si>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</si>
  <si>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</si>
  <si>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</si>
  <si>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</si>
  <si>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</si>
  <si>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</si>
  <si>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</si>
  <si>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</si>
  <si>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</si>
  <si>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</si>
  <si>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</si>
  <si>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</si>
  <si>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</si>
  <si>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</si>
  <si>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</si>
  <si>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</si>
  <si>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</si>
  <si>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</si>
  <si>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</si>
  <si>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</si>
  <si>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</si>
  <si>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</si>
  <si>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</si>
  <si>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</si>
  <si>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</si>
  <si>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</si>
  <si>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</si>
  <si>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</si>
  <si>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</si>
  <si>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</si>
  <si>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</si>
  <si>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</si>
  <si>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</si>
  <si>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</si>
  <si>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</si>
  <si>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</si>
  <si>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</si>
  <si>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</si>
  <si>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</si>
  <si>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</si>
  <si>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</si>
  <si>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</si>
  <si>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</si>
  <si>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</si>
  <si>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</si>
  <si>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</si>
  <si>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</si>
  <si>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</si>
  <si>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</si>
  <si>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</si>
  <si>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</si>
  <si>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</si>
  <si>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</si>
  <si>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</si>
  <si>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</si>
  <si>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</si>
  <si>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</si>
  <si>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</si>
  <si>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</si>
  <si>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</si>
  <si>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</si>
  <si>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</si>
  <si>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</si>
  <si>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</si>
  <si>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</si>
  <si>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</si>
  <si>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</si>
  <si>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</si>
  <si>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</si>
  <si>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</si>
  <si>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</si>
  <si>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</si>
  <si>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</si>
  <si>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</si>
  <si>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</si>
  <si>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</si>
  <si>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</si>
  <si>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</si>
  <si>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</si>
  <si>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</si>
  <si>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</si>
  <si>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</si>
  <si>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</si>
  <si>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</si>
  <si>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</si>
  <si>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</si>
  <si>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</si>
  <si>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</si>
  <si>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</si>
  <si>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</si>
  <si>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</si>
  <si>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</si>
  <si>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</si>
  <si>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</si>
  <si>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</si>
  <si>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</si>
  <si>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</si>
  <si>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</si>
  <si>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</si>
  <si>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</si>
  <si>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</si>
  <si>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</si>
  <si>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</si>
  <si>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</si>
  <si>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</si>
  <si>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</si>
  <si>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</si>
  <si>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</si>
  <si>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</si>
  <si>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</si>
  <si>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</si>
  <si>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</si>
  <si>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</si>
  <si>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</si>
  <si>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</si>
  <si>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</si>
  <si>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</si>
  <si>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</si>
  <si>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</si>
  <si>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</si>
  <si>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</si>
  <si>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</si>
  <si>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</si>
  <si>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</si>
  <si>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</si>
  <si>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</si>
  <si>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</si>
  <si>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</si>
  <si>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</si>
  <si>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</si>
  <si>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</si>
  <si>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</si>
  <si>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</si>
  <si>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</si>
  <si>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</si>
  <si>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</si>
  <si>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</si>
  <si>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</si>
  <si>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</si>
  <si>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</si>
  <si>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</si>
  <si>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</si>
  <si>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</si>
  <si>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</si>
  <si>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</si>
  <si>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</si>
  <si>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</si>
  <si>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</si>
  <si>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</si>
  <si>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</si>
  <si>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</si>
  <si>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</si>
  <si>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</si>
  <si>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</si>
  <si>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</si>
  <si>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</si>
  <si>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</si>
  <si>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</si>
  <si>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</si>
  <si>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</si>
  <si>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</si>
  <si>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</si>
  <si>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</si>
  <si>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</si>
  <si>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</si>
  <si>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</si>
  <si>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</si>
  <si>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</si>
  <si>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</si>
  <si>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</si>
  <si>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</si>
  <si>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</si>
  <si>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</si>
  <si>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</si>
  <si>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</si>
  <si>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</si>
  <si>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</si>
  <si>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</si>
  <si>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</si>
  <si>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</si>
  <si>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</si>
  <si>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</si>
  <si>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</si>
  <si>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</si>
  <si>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</si>
  <si>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</si>
  <si>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</si>
  <si>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</si>
  <si>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</si>
  <si>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</si>
  <si>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</si>
  <si>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</si>
  <si>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</si>
  <si>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</si>
  <si>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</si>
  <si>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</si>
  <si>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</si>
  <si>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</si>
  <si>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</si>
  <si>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</si>
  <si>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</si>
  <si>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</si>
  <si>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</si>
  <si>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</si>
  <si>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</si>
  <si>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</si>
  <si>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</si>
  <si>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</si>
  <si>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</si>
  <si>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</si>
  <si>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</si>
  <si>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</si>
  <si>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</si>
  <si>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</si>
  <si>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</si>
  <si>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</si>
  <si>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</si>
  <si>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</si>
  <si>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</si>
  <si>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</si>
  <si>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</si>
  <si>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</si>
  <si>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</si>
  <si>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</si>
  <si>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</si>
  <si>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</si>
  <si>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</si>
  <si>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</si>
  <si>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</si>
  <si>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</si>
  <si>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</si>
  <si>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</si>
  <si>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</si>
  <si>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</si>
  <si>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</si>
  <si>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</si>
  <si>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</si>
  <si>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</si>
  <si>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</si>
  <si>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</si>
  <si>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</si>
  <si>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</si>
  <si>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</si>
  <si>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</si>
  <si>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</si>
  <si>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</si>
  <si>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</si>
  <si>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</si>
  <si>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</si>
  <si>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</si>
  <si>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</si>
  <si>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</si>
  <si>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</si>
  <si>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</si>
  <si>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</si>
  <si>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</si>
  <si>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</si>
  <si>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</si>
  <si>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</si>
  <si>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</si>
  <si>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</si>
  <si>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</si>
  <si>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</si>
  <si>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</si>
  <si>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</si>
  <si>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</si>
  <si>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</si>
  <si>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</si>
  <si>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</si>
  <si>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</si>
  <si>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</si>
  <si>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</si>
  <si>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</si>
  <si>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</si>
  <si>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</si>
  <si>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</si>
  <si>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</si>
  <si>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</si>
  <si>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</si>
  <si>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</si>
  <si>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</si>
  <si>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</si>
  <si>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</si>
  <si>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</si>
  <si>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</si>
  <si>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</si>
  <si>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</si>
  <si>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</si>
  <si>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</si>
  <si>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</si>
  <si>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</si>
  <si>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</si>
  <si>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</si>
  <si>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</si>
  <si>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</si>
  <si>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</si>
  <si>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</si>
  <si>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</si>
  <si>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</si>
  <si>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</si>
  <si>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</si>
  <si>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</si>
  <si>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</si>
  <si>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</si>
  <si>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</si>
  <si>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</si>
  <si>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</si>
  <si>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</si>
  <si>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</si>
  <si>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</si>
  <si>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</si>
  <si>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</si>
  <si>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</si>
  <si>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</si>
  <si>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</si>
  <si>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</si>
  <si>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</si>
  <si>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</si>
  <si>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</si>
  <si>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</si>
  <si>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</si>
  <si>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</si>
  <si>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</si>
  <si>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</si>
  <si>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</si>
  <si>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</si>
  <si>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</si>
  <si>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</si>
  <si>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</si>
  <si>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</si>
  <si>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</si>
  <si>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</si>
  <si>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</si>
  <si>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</si>
  <si>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</si>
  <si>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</si>
  <si>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</si>
  <si>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</si>
  <si>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</si>
  <si>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</si>
  <si>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</si>
  <si>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</si>
  <si>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</si>
  <si>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</si>
  <si>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</si>
  <si>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</si>
  <si>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</si>
  <si>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</si>
  <si>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</si>
  <si>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</si>
  <si>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</si>
  <si>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</si>
  <si>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</si>
  <si>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</si>
  <si>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</si>
  <si>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</si>
  <si>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</si>
  <si>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</si>
  <si>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</si>
  <si>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</si>
  <si>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</si>
  <si>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</si>
  <si>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</si>
  <si>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</si>
  <si>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</si>
  <si>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</si>
  <si>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</si>
  <si>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</si>
  <si>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</si>
  <si>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</si>
  <si>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</si>
  <si>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</si>
  <si>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</si>
  <si>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</si>
  <si>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</si>
  <si>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</si>
  <si>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</si>
  <si>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</si>
  <si>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</si>
  <si>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</si>
  <si>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</si>
  <si>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</si>
  <si>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</si>
  <si>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</si>
  <si>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</si>
  <si>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</si>
  <si>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</si>
  <si>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</si>
  <si>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</si>
  <si>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</si>
  <si>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</si>
  <si>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</si>
  <si>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</si>
  <si>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</si>
  <si>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</si>
  <si>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</si>
  <si>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</si>
  <si>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</si>
  <si>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</si>
  <si>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</si>
  <si>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</si>
  <si>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</si>
  <si>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</si>
  <si>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</si>
  <si>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</si>
  <si>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</si>
  <si>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</si>
  <si>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</si>
  <si>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</si>
  <si>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</si>
  <si>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</si>
  <si>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</si>
  <si>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</si>
  <si>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</si>
  <si>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</si>
  <si>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</si>
  <si>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</si>
  <si>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</si>
  <si>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</si>
  <si>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</si>
  <si>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</si>
  <si>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</si>
  <si>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</si>
  <si>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</si>
  <si>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</si>
  <si>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</si>
  <si>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</si>
  <si>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</si>
  <si>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</si>
  <si>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</si>
  <si>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</si>
  <si>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</si>
  <si>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</si>
  <si>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</si>
  <si>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</si>
  <si>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</si>
  <si>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</si>
  <si>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</si>
  <si>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</si>
  <si>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</si>
  <si>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</si>
  <si>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</si>
  <si>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</si>
  <si>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</si>
  <si>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</si>
  <si>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</si>
  <si>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</si>
  <si>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</si>
  <si>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</si>
  <si>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</si>
  <si>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</si>
  <si>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</si>
  <si>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</si>
  <si>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</si>
  <si>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</si>
  <si>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</si>
  <si>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</si>
  <si>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</si>
  <si>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</si>
  <si>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</si>
  <si>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</si>
  <si>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</si>
  <si>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</si>
  <si>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</si>
  <si>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</si>
  <si>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</si>
  <si>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</si>
  <si>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</si>
  <si>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</si>
  <si>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</si>
  <si>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</si>
  <si>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</si>
  <si>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</si>
  <si>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</si>
  <si>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</si>
  <si>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</si>
  <si>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</si>
  <si>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</si>
  <si>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</si>
  <si>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</si>
  <si>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</si>
  <si>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</si>
  <si>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</si>
  <si>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</si>
  <si>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</si>
  <si>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</si>
  <si>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</si>
  <si>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</si>
  <si>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</si>
  <si>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</si>
  <si>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</si>
  <si>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</si>
  <si>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</si>
  <si>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</si>
  <si>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</si>
  <si>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</si>
  <si>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</si>
  <si>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</si>
  <si>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</si>
  <si>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</si>
  <si>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</si>
  <si>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</si>
  <si>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</si>
  <si>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</si>
  <si>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</si>
  <si>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</si>
  <si>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</si>
  <si>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</si>
  <si>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</si>
  <si>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</si>
  <si>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</si>
  <si>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</si>
  <si>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</si>
  <si>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</si>
  <si>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</si>
  <si>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</si>
  <si>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</si>
  <si>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</si>
  <si>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</si>
  <si>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</si>
  <si>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</si>
  <si>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</si>
  <si>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</si>
  <si>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</si>
  <si>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</si>
  <si>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</si>
  <si>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</si>
  <si>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</si>
  <si>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</si>
  <si>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</si>
  <si>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</si>
  <si>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</si>
  <si>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</si>
  <si>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</si>
  <si>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</si>
  <si>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</si>
  <si>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</si>
  <si>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</si>
  <si>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</si>
  <si>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</si>
  <si>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</si>
  <si>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</si>
  <si>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</si>
  <si>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</si>
  <si>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</si>
  <si>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</si>
  <si>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</si>
  <si>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</si>
  <si>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</si>
  <si>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</si>
  <si>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</si>
  <si>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</si>
  <si>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</si>
  <si>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</si>
  <si>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</si>
  <si>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</si>
  <si>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</si>
  <si>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</si>
  <si>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</si>
  <si>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</si>
  <si>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</si>
  <si>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</si>
  <si>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</si>
  <si>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</si>
  <si>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</si>
  <si>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</si>
  <si>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</si>
  <si>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</si>
  <si>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</si>
  <si>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</si>
  <si>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</si>
  <si>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</si>
  <si>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</si>
  <si>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</si>
  <si>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</si>
  <si>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</si>
  <si>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</si>
  <si>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</si>
  <si>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</si>
  <si>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</si>
  <si>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</si>
  <si>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</si>
  <si>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</si>
  <si>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</si>
  <si>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</si>
  <si>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</si>
  <si>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</si>
  <si>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</si>
  <si>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</si>
  <si>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</si>
  <si>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</si>
  <si>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</si>
  <si>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</si>
  <si>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</si>
  <si>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</si>
  <si>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</si>
  <si>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</si>
  <si>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</si>
  <si>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</si>
  <si>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</si>
  <si>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</si>
  <si>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</si>
  <si>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</si>
  <si>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</si>
  <si>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</si>
  <si>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</si>
  <si>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</si>
  <si>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</si>
  <si>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</si>
  <si>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</si>
  <si>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</si>
  <si>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</si>
  <si>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</si>
  <si>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</si>
  <si>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</si>
  <si>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</si>
  <si>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</si>
  <si>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</si>
  <si>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</si>
  <si>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</si>
  <si>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</si>
  <si>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</si>
  <si>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</si>
  <si>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</si>
  <si>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</si>
  <si>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</si>
  <si>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</si>
  <si>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</si>
  <si>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</si>
  <si>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</si>
  <si>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</si>
  <si>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</si>
  <si>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</si>
  <si>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</si>
  <si>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</si>
  <si>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</si>
  <si>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</si>
  <si>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</si>
  <si>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</si>
  <si>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</si>
  <si>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</si>
  <si>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</si>
  <si>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</si>
  <si>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</si>
  <si>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</si>
  <si>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</si>
  <si>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</si>
  <si>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</si>
  <si>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</si>
  <si>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</si>
  <si>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</si>
  <si>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</si>
  <si>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</si>
  <si>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</si>
  <si>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</si>
  <si>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</si>
  <si>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</si>
  <si>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</si>
  <si>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</si>
  <si>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</si>
  <si>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</si>
  <si>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</si>
  <si>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</si>
  <si>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</si>
  <si>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</si>
  <si>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</si>
  <si>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</si>
  <si>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</si>
  <si>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</si>
  <si>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</si>
  <si>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</si>
  <si>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</si>
  <si>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</si>
  <si>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</si>
  <si>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</si>
  <si>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</si>
  <si>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</si>
  <si>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</si>
  <si>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</si>
  <si>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</si>
  <si>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</si>
  <si>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</si>
  <si>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</si>
  <si>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</si>
  <si>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</si>
  <si>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</si>
  <si>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</si>
  <si>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</si>
  <si>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</si>
  <si>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</si>
  <si>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</si>
  <si>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</si>
  <si>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</si>
  <si>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</si>
  <si>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</si>
  <si>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</si>
  <si>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</si>
  <si>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</si>
  <si>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</si>
  <si>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</si>
  <si>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</si>
  <si>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</si>
  <si>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</si>
  <si>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</si>
  <si>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</si>
  <si>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</si>
  <si>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</si>
  <si>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</si>
  <si>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</si>
  <si>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</si>
  <si>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</si>
  <si>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</si>
  <si>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</si>
  <si>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</si>
  <si>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</si>
  <si>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</si>
  <si>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</si>
  <si>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</si>
  <si>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</si>
  <si>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</si>
  <si>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</si>
  <si>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</si>
  <si>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</si>
  <si>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</si>
  <si>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</si>
  <si>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</si>
  <si>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</si>
  <si>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</si>
  <si>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</si>
  <si>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</si>
  <si>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</si>
  <si>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</si>
  <si>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</si>
  <si>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</si>
  <si>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</si>
  <si>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</si>
  <si>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</si>
  <si>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</si>
  <si>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</si>
  <si>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</si>
  <si>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</si>
  <si>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</si>
  <si>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</si>
  <si>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</si>
  <si>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</si>
  <si>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</si>
  <si>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</si>
  <si>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</si>
  <si>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</si>
  <si>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</si>
  <si>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</si>
  <si>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</si>
  <si>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</si>
  <si>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</si>
  <si>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</si>
  <si>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</si>
  <si>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</si>
  <si>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</si>
  <si>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</si>
  <si>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</si>
  <si>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</si>
  <si>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</si>
  <si>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</si>
  <si>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</si>
  <si>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</si>
  <si>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</si>
  <si>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</si>
  <si>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</si>
  <si>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</si>
  <si>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</si>
  <si>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</si>
  <si>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</si>
  <si>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</si>
  <si>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</si>
  <si>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</si>
  <si>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</si>
  <si>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</si>
  <si>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</si>
  <si>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</si>
  <si>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</si>
  <si>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</si>
  <si>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</si>
  <si>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</si>
  <si>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</si>
  <si>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</si>
  <si>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</si>
  <si>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</si>
  <si>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</si>
  <si>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</si>
  <si>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</si>
  <si>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</si>
  <si>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</si>
  <si>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</si>
  <si>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</si>
  <si>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</si>
  <si>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</si>
  <si>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</si>
  <si>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</si>
  <si>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</si>
  <si>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</si>
  <si>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</si>
  <si>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</si>
  <si>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</si>
  <si>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</si>
  <si>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</si>
  <si>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</si>
  <si>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</si>
  <si>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</si>
  <si>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</si>
  <si>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</si>
  <si>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</si>
  <si>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</si>
  <si>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</si>
  <si>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</si>
  <si>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</si>
  <si>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</si>
  <si>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</si>
  <si>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</si>
  <si>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</si>
  <si>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</si>
  <si>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</si>
  <si>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</si>
  <si>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</si>
  <si>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</si>
  <si>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</si>
  <si>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</si>
  <si>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</si>
  <si>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</si>
  <si>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</si>
  <si>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</si>
  <si>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</si>
  <si>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</si>
  <si>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</si>
  <si>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</si>
  <si>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</si>
  <si>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</si>
  <si>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</si>
  <si>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</si>
  <si>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</si>
  <si>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</si>
  <si>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</si>
  <si>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</si>
  <si>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</si>
  <si>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</si>
  <si>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</si>
  <si>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</si>
  <si>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</si>
  <si>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</si>
  <si>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</si>
  <si>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</si>
  <si>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</si>
  <si>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</si>
  <si>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</si>
  <si>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</si>
  <si>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</si>
  <si>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</si>
  <si>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</si>
  <si>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</si>
  <si>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</si>
  <si>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</si>
  <si>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</si>
  <si>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</si>
  <si>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</si>
  <si>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</si>
  <si>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</si>
  <si>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</si>
  <si>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</si>
  <si>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</si>
  <si>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</si>
  <si>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</si>
  <si>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</si>
  <si>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</si>
  <si>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</si>
  <si>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</si>
  <si>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</si>
  <si>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</si>
  <si>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</si>
  <si>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</si>
  <si>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</si>
  <si>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</si>
  <si>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</si>
  <si>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</si>
  <si>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</si>
  <si>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</si>
  <si>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</si>
  <si>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</si>
  <si>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</si>
  <si>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</si>
  <si>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</si>
  <si>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</si>
  <si>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</si>
  <si>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</si>
  <si>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</si>
  <si>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</si>
  <si>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</si>
  <si>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</si>
  <si>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</si>
  <si>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</si>
  <si>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</si>
  <si>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</si>
  <si>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</si>
  <si>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</si>
  <si>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</si>
  <si>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</si>
  <si>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</si>
  <si>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</si>
  <si>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</si>
  <si>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</si>
  <si>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</si>
  <si>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</si>
  <si>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</si>
  <si>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</si>
  <si>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</si>
  <si>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</si>
  <si>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</si>
  <si>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</si>
  <si>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</si>
  <si>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</si>
  <si>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</si>
  <si>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</si>
  <si>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</si>
  <si>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</si>
  <si>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</si>
  <si>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</si>
  <si>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</si>
  <si>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</si>
  <si>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</si>
  <si>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</si>
  <si>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</si>
  <si>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</si>
  <si>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</si>
  <si>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</si>
  <si>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</si>
  <si>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</si>
  <si>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</si>
  <si>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</si>
  <si>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</si>
  <si>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</si>
  <si>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</si>
  <si>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</si>
  <si>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</si>
  <si>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</si>
  <si>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</si>
  <si>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</si>
  <si>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</si>
  <si>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</si>
  <si>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</si>
  <si>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</si>
  <si>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</si>
  <si>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</si>
  <si>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</si>
  <si>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</si>
  <si>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</si>
  <si>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</si>
  <si>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</si>
  <si>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</si>
  <si>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</si>
  <si>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</si>
  <si>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</si>
  <si>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</si>
  <si>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</si>
  <si>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</si>
  <si>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</si>
  <si>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</si>
  <si>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</si>
  <si>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</si>
  <si>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</si>
  <si>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</si>
  <si>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</si>
  <si>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</si>
  <si>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</si>
  <si>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</si>
  <si>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</si>
  <si>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</si>
  <si>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</si>
  <si>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</si>
  <si>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</si>
  <si>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</si>
  <si>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</si>
  <si>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</si>
  <si>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</si>
  <si>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</si>
  <si>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</si>
  <si>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</si>
  <si>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</si>
  <si>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</si>
  <si>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</si>
  <si>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</si>
  <si>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</si>
  <si>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</si>
  <si>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</si>
  <si>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</si>
  <si>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</si>
  <si>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</si>
  <si>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</si>
  <si>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</si>
  <si>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</si>
  <si>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</si>
  <si>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</si>
  <si>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</si>
  <si>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</si>
  <si>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</si>
  <si>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</si>
  <si>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</si>
  <si>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</si>
  <si>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</si>
  <si>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</si>
  <si>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</si>
  <si>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</si>
  <si>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</si>
  <si>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</si>
  <si>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</si>
  <si>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</si>
  <si>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</si>
  <si>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</si>
  <si>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</si>
  <si>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</si>
  <si>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</si>
  <si>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</si>
  <si>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</si>
  <si>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</si>
  <si>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</si>
  <si>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</si>
  <si>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</si>
  <si>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</si>
  <si>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</si>
  <si>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</si>
  <si>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</si>
  <si>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</si>
  <si>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</si>
  <si>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</si>
  <si>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</si>
  <si>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</si>
  <si>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</si>
  <si>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</si>
  <si>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</si>
  <si>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</si>
  <si>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</si>
  <si>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</si>
  <si>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</si>
  <si>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</si>
  <si>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</si>
  <si>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</si>
  <si>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</si>
  <si>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</si>
  <si>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</si>
  <si>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</si>
  <si>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</si>
  <si>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</si>
  <si>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</si>
  <si>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</si>
  <si>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</si>
  <si>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</si>
  <si>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</si>
  <si>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</si>
  <si>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</si>
  <si>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</si>
  <si>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</si>
  <si>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</si>
  <si>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</si>
  <si>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</si>
  <si>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</si>
  <si>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</si>
  <si>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</si>
  <si>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</si>
  <si>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</si>
  <si>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</si>
  <si>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</si>
  <si>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</si>
  <si>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</si>
  <si>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</si>
  <si>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</si>
  <si>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</si>
  <si>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</si>
  <si>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</si>
  <si>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</si>
  <si>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</si>
  <si>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</si>
  <si>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</si>
  <si>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</si>
  <si>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</si>
  <si>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</si>
  <si>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</si>
  <si>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</si>
  <si>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</si>
  <si>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</si>
  <si>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</si>
  <si>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</si>
  <si>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</si>
  <si>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</si>
  <si>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</si>
  <si>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</si>
  <si>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</si>
  <si>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</si>
  <si>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</si>
  <si>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</si>
  <si>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</si>
  <si>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</si>
  <si>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</si>
  <si>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</si>
  <si>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</si>
  <si>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</si>
  <si>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</si>
  <si>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</si>
  <si>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</si>
  <si>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</si>
  <si>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</si>
  <si>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</si>
  <si>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</si>
  <si>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</si>
  <si>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</si>
  <si>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</si>
  <si>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</si>
  <si>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</si>
  <si>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</si>
  <si>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</si>
  <si>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</si>
  <si>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</si>
  <si>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</si>
  <si>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</si>
  <si>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</si>
  <si>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</si>
  <si>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</si>
  <si>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</si>
  <si>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</si>
  <si>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</si>
  <si>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</si>
  <si>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</si>
  <si>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</si>
  <si>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</si>
  <si>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</si>
  <si>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</si>
  <si>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</si>
  <si>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</si>
  <si>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</si>
  <si>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</si>
  <si>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</si>
  <si>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</si>
  <si>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</si>
  <si>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</si>
  <si>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</si>
  <si>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</si>
  <si>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</si>
  <si>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</si>
  <si>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</si>
  <si>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</si>
  <si>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</si>
  <si>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</si>
  <si>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</si>
  <si>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</si>
  <si>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</si>
  <si>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</si>
  <si>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</si>
  <si>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</si>
  <si>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</si>
  <si>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</si>
  <si>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</si>
  <si>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</si>
  <si>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</si>
  <si>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</si>
  <si>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</si>
  <si>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</si>
  <si>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</si>
  <si>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</si>
  <si>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</si>
  <si>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</si>
  <si>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</si>
  <si>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</si>
  <si>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</si>
  <si>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</si>
  <si>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</si>
  <si>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</si>
  <si>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</si>
  <si>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</si>
  <si>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</si>
  <si>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</si>
  <si>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</si>
  <si>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</si>
  <si>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</si>
  <si>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</si>
  <si>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</si>
  <si>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</si>
  <si>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</si>
  <si>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</si>
  <si>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</si>
  <si>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</si>
  <si>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</si>
  <si>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</si>
  <si>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</si>
  <si>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</si>
  <si>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</si>
  <si>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</si>
  <si>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</si>
  <si>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</si>
  <si>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</si>
  <si>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</si>
  <si>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</si>
  <si>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</si>
  <si>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</si>
  <si>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</si>
  <si>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</si>
  <si>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</si>
  <si>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</si>
  <si>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</si>
  <si>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</si>
  <si>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</si>
  <si>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</si>
  <si>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</si>
  <si>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</si>
  <si>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</si>
  <si>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</si>
  <si>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</si>
  <si>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</si>
  <si>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</si>
  <si>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</si>
  <si>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</si>
  <si>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</si>
  <si>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</si>
  <si>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</si>
  <si>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</si>
  <si>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</si>
  <si>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</si>
  <si>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</si>
  <si>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</si>
  <si>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</si>
  <si>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</si>
  <si>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</si>
  <si>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</si>
  <si>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</si>
  <si>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</si>
  <si>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</si>
  <si>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</si>
  <si>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</si>
  <si>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</si>
  <si>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</si>
  <si>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</si>
  <si>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</si>
  <si>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</si>
  <si>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</si>
  <si>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</si>
  <si>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</si>
  <si>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</si>
  <si>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</si>
  <si>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</si>
  <si>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</si>
  <si>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</si>
  <si>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</si>
  <si>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</si>
  <si>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</si>
  <si>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</si>
  <si>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</si>
  <si>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</si>
  <si>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</si>
  <si>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</si>
  <si>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</si>
  <si>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</si>
  <si>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</si>
  <si>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</si>
  <si>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</si>
  <si>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</si>
  <si>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</si>
  <si>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</si>
  <si>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</si>
  <si>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</si>
  <si>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</si>
  <si>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</si>
  <si>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</si>
  <si>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</si>
  <si>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</si>
  <si>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</si>
  <si>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</si>
  <si>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</si>
  <si>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</si>
  <si>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</si>
  <si>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</si>
  <si>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</si>
  <si>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</si>
  <si>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</si>
  <si>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</si>
  <si>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</si>
  <si>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</si>
  <si>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</si>
  <si>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</si>
  <si>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</si>
  <si>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</si>
  <si>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</si>
  <si>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</si>
  <si>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</si>
  <si>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</si>
  <si>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</si>
  <si>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</si>
  <si>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</si>
  <si>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</si>
  <si>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</si>
  <si>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</si>
  <si>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</si>
  <si>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</si>
  <si>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</si>
  <si>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</si>
  <si>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</si>
  <si>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</si>
  <si>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</si>
  <si>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</si>
  <si>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</si>
  <si>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</si>
  <si>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</si>
  <si>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</si>
  <si>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</si>
  <si>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</si>
  <si>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</si>
  <si>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</si>
  <si>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</si>
  <si>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</si>
  <si>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</si>
  <si>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</si>
  <si>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</si>
  <si>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</si>
  <si>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</si>
  <si>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</si>
  <si>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</si>
  <si>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</si>
  <si>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</si>
  <si>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</si>
  <si>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</si>
  <si>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</si>
  <si>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</si>
  <si>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</si>
  <si>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</si>
  <si>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</si>
  <si>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</si>
  <si>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</si>
  <si>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</si>
  <si>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</si>
  <si>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</si>
  <si>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</si>
  <si>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</si>
  <si>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</si>
  <si>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</si>
  <si>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</si>
  <si>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</si>
  <si>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</si>
  <si>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</si>
  <si>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</si>
  <si>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</si>
  <si>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</si>
  <si>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</si>
  <si>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</si>
  <si>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</si>
  <si>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</si>
  <si>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</si>
  <si>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</si>
  <si>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</si>
  <si>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</si>
  <si>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</si>
  <si>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</si>
  <si>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</si>
  <si>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</si>
  <si>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</si>
  <si>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</si>
  <si>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</si>
  <si>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</si>
  <si>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</si>
  <si>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</si>
  <si>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</si>
  <si>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</si>
  <si>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</si>
  <si>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</si>
  <si>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</si>
  <si>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</si>
  <si>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</si>
  <si>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</si>
  <si>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</si>
  <si>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</si>
  <si>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</si>
  <si>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</si>
  <si>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</si>
  <si>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</si>
  <si>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</si>
  <si>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</si>
  <si>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</si>
  <si>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</si>
  <si>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</si>
  <si>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</si>
  <si>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</si>
  <si>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</si>
  <si>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</si>
  <si>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</si>
  <si>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</si>
  <si>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</si>
  <si>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</si>
  <si>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</si>
  <si>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</si>
  <si>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</si>
  <si>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</si>
  <si>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</si>
  <si>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</si>
  <si>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</si>
  <si>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</si>
  <si>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</si>
  <si>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</si>
  <si>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</si>
  <si>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</si>
  <si>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</si>
  <si>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</si>
  <si>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</si>
  <si>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</si>
  <si>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</si>
  <si>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</si>
  <si>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</si>
  <si>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</si>
  <si>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</si>
  <si>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</si>
  <si>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</si>
  <si>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</si>
  <si>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</si>
  <si>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</si>
  <si>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</si>
  <si>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</si>
  <si>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</si>
  <si>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</si>
  <si>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</si>
  <si>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</si>
  <si>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</si>
  <si>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</si>
  <si>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</si>
  <si>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</si>
  <si>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</si>
  <si>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</si>
  <si>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</si>
  <si>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</si>
  <si>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</si>
  <si>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</si>
  <si>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</si>
  <si>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</si>
  <si>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</si>
  <si>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</si>
  <si>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</si>
  <si>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</si>
  <si>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</si>
  <si>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</si>
  <si>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</si>
  <si>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</si>
  <si>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</si>
  <si>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</si>
  <si>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</si>
  <si>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</si>
  <si>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</si>
  <si>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</si>
  <si>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</si>
  <si>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</si>
  <si>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</si>
  <si>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</si>
  <si>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</si>
  <si>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</si>
  <si>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</si>
  <si>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</si>
  <si>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</si>
  <si>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</si>
  <si>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</si>
  <si>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</si>
  <si>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</si>
  <si>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</si>
  <si>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</si>
  <si>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</si>
  <si>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</si>
  <si>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</si>
  <si>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</si>
  <si>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</si>
  <si>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</si>
  <si>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</si>
  <si>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</si>
  <si>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</si>
  <si>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</si>
  <si>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</si>
  <si>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</si>
  <si>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</si>
  <si>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</si>
  <si>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</si>
  <si>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</si>
  <si>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</si>
  <si>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</si>
  <si>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</si>
  <si>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</si>
  <si>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</si>
  <si>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</si>
  <si>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</si>
  <si>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</si>
  <si>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</si>
  <si>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</si>
  <si>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</si>
  <si>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</si>
  <si>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</si>
  <si>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</si>
  <si>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</si>
  <si>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</si>
  <si>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</si>
  <si>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</si>
  <si>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</si>
  <si>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</si>
  <si>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</si>
  <si>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</si>
  <si>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</si>
  <si>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</si>
  <si>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</si>
  <si>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</si>
  <si>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</si>
  <si>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</si>
  <si>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</si>
  <si>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</si>
  <si>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</si>
  <si>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</si>
  <si>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</si>
  <si>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</si>
  <si>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</si>
  <si>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</si>
  <si>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</si>
  <si>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</si>
  <si>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</si>
  <si>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</si>
  <si>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</si>
  <si>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</si>
  <si>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</si>
  <si>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</si>
  <si>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</si>
  <si>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</si>
  <si>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</si>
  <si>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</si>
  <si>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</si>
  <si>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</si>
  <si>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</si>
  <si>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</si>
  <si>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</si>
  <si>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</si>
  <si>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</si>
  <si>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</si>
  <si>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</si>
  <si>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</si>
  <si>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</si>
  <si>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</si>
  <si>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</si>
  <si>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</si>
  <si>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</si>
  <si>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</si>
  <si>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</si>
  <si>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</si>
  <si>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</si>
  <si>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</si>
  <si>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</si>
  <si>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</si>
  <si>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</si>
  <si>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</si>
  <si>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</si>
  <si>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</si>
  <si>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</si>
  <si>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</si>
  <si>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</si>
  <si>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</si>
  <si>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</si>
  <si>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</si>
  <si>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</si>
  <si>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</si>
  <si>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</si>
  <si>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</si>
  <si>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</si>
  <si>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</si>
  <si>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</si>
  <si>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</si>
  <si>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</si>
  <si>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</si>
  <si>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</si>
  <si>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</si>
  <si>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</si>
  <si>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</si>
  <si>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</si>
  <si>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</si>
  <si>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</si>
  <si>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</si>
  <si>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</si>
  <si>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</si>
  <si>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</si>
  <si>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</si>
  <si>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</si>
  <si>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</si>
  <si>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</si>
  <si>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</si>
  <si>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</si>
  <si>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</si>
  <si>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</si>
  <si>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</si>
  <si>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</si>
  <si>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</si>
  <si>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</si>
  <si>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</si>
  <si>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</si>
  <si>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</si>
  <si>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</si>
  <si>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</si>
  <si>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</si>
  <si>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</si>
  <si>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</si>
  <si>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</si>
  <si>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</si>
  <si>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</si>
  <si>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</si>
  <si>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</si>
  <si>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</si>
  <si>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</si>
  <si>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</si>
  <si>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</si>
  <si>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</si>
  <si>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</si>
  <si>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</si>
  <si>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</si>
  <si>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</si>
  <si>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</si>
  <si>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</si>
  <si>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</si>
  <si>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</si>
  <si>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</si>
  <si>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</si>
  <si>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</si>
  <si>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</si>
  <si>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</si>
  <si>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</si>
  <si>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</si>
  <si>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</si>
  <si>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</si>
  <si>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</si>
  <si>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</si>
  <si>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</si>
  <si>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</si>
  <si>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</si>
  <si>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</si>
  <si>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</si>
  <si>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</si>
  <si>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</si>
  <si>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</si>
  <si>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</si>
  <si>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</si>
  <si>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</si>
  <si>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</si>
  <si>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</si>
  <si>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</si>
  <si>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</si>
  <si>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</si>
  <si>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</si>
  <si>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</si>
  <si>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</si>
  <si>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</si>
  <si>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</si>
  <si>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</si>
  <si>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</si>
  <si>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</si>
  <si>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</si>
  <si>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</si>
  <si>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</si>
  <si>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</si>
  <si>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</si>
  <si>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</si>
  <si>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</si>
  <si>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</si>
  <si>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</si>
  <si>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</si>
  <si>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</si>
  <si>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</si>
  <si>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</si>
  <si>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</si>
  <si>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</si>
  <si>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</si>
  <si>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</si>
  <si>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</si>
  <si>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</si>
  <si>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</si>
  <si>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</si>
  <si>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</si>
  <si>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</si>
  <si>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</si>
  <si>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</si>
  <si>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</si>
  <si>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</si>
  <si>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</si>
  <si>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</si>
  <si>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</si>
  <si>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</si>
  <si>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</si>
  <si>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</si>
  <si>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</si>
  <si>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</si>
  <si>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</si>
  <si>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</si>
  <si>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</si>
  <si>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</si>
  <si>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</si>
  <si>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</si>
  <si>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</si>
  <si>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</si>
  <si>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</si>
  <si>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</si>
  <si>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</si>
  <si>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</si>
  <si>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</si>
  <si>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</si>
  <si>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</si>
  <si>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</si>
  <si>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</si>
  <si>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</si>
  <si>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</si>
  <si>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</si>
  <si>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</si>
  <si>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</si>
  <si>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</si>
  <si>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</si>
  <si>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</si>
  <si>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</si>
  <si>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</si>
  <si>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</si>
  <si>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</si>
  <si>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</si>
  <si>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</si>
  <si>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</si>
  <si>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</si>
  <si>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</si>
  <si>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</si>
  <si>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</si>
  <si>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</si>
  <si>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</si>
  <si>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</si>
  <si>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</si>
  <si>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</si>
  <si>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</si>
  <si>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</si>
  <si>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</si>
  <si>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</si>
  <si>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</si>
  <si>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</si>
  <si>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</si>
  <si>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</si>
  <si>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</si>
  <si>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</si>
  <si>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</si>
  <si>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</si>
  <si>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</si>
  <si>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</si>
  <si>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</si>
  <si>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</si>
  <si>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</si>
  <si>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</si>
  <si>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</si>
  <si>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</si>
  <si>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</si>
  <si>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</si>
  <si>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</si>
  <si>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</si>
  <si>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</si>
  <si>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</si>
  <si>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</si>
  <si>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</si>
  <si>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</si>
  <si>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</si>
  <si>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</si>
  <si>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</si>
  <si>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</si>
  <si>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</si>
  <si>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</si>
  <si>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</si>
  <si>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</si>
  <si>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</si>
  <si>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</si>
  <si>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</si>
  <si>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</si>
  <si>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</si>
  <si>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</si>
  <si>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</si>
  <si>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</si>
  <si>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</si>
  <si>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</si>
  <si>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</si>
  <si>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</si>
  <si>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</si>
  <si>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</si>
  <si>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</si>
  <si>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</si>
  <si>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</si>
  <si>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</si>
  <si>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</si>
  <si>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</si>
  <si>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</si>
  <si>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</si>
  <si>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</si>
  <si>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</si>
  <si>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</si>
  <si>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</si>
  <si>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</si>
  <si>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</si>
  <si>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</si>
  <si>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</si>
  <si>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</si>
  <si>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</si>
  <si>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</si>
  <si>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</si>
  <si>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</si>
  <si>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</si>
  <si>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</si>
  <si>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</si>
  <si>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</si>
  <si>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</si>
  <si>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</si>
  <si>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</si>
  <si>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</si>
  <si>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</si>
  <si>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</si>
  <si>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</si>
  <si>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</si>
  <si>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</si>
  <si>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</si>
  <si>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</si>
  <si>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</si>
  <si>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</si>
  <si>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</si>
  <si>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</si>
  <si>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</si>
  <si>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</si>
  <si>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</si>
  <si>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</si>
  <si>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</si>
  <si>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</si>
  <si>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</si>
  <si>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</si>
  <si>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</si>
  <si>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</si>
  <si>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</si>
  <si>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</si>
  <si>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</si>
  <si>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</si>
  <si>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</si>
  <si>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</si>
  <si>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</si>
  <si>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</si>
  <si>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</si>
  <si>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</si>
  <si>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</si>
  <si>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</si>
  <si>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</si>
  <si>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</si>
  <si>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</si>
  <si>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</si>
  <si>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</si>
  <si>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</si>
  <si>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</si>
  <si>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</si>
  <si>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</si>
  <si>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</si>
  <si>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</si>
  <si>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</si>
  <si>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</si>
  <si>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</si>
  <si>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</si>
  <si>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</si>
  <si>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</si>
  <si>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</si>
  <si>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</si>
  <si>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</si>
  <si>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</si>
  <si>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</si>
  <si>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</si>
  <si>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</si>
  <si>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</si>
  <si>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</si>
  <si>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</si>
  <si>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</si>
  <si>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</si>
  <si>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</si>
  <si>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</si>
  <si>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</si>
  <si>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</si>
  <si>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</si>
  <si>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</si>
  <si>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</si>
  <si>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</si>
  <si>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</si>
  <si>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</si>
  <si>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</si>
  <si>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</si>
  <si>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</si>
  <si>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</si>
  <si>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</si>
  <si>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</si>
  <si>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</si>
  <si>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</si>
  <si>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</si>
  <si>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</si>
  <si>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</si>
  <si>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</si>
  <si>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</si>
  <si>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</si>
  <si>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</si>
  <si>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</si>
  <si>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</si>
  <si>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</si>
  <si>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</si>
  <si>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</si>
  <si>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</si>
  <si>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</si>
  <si>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</si>
  <si>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</si>
  <si>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</si>
  <si>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</si>
  <si>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</si>
  <si>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</si>
  <si>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</si>
  <si>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</si>
  <si>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</si>
  <si>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</si>
  <si>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</si>
  <si>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</si>
  <si>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</si>
  <si>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</si>
  <si>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</si>
  <si>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</si>
  <si>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</si>
  <si>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</si>
  <si>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</si>
  <si>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</si>
  <si>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</si>
  <si>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</si>
  <si>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</si>
  <si>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</si>
  <si>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</si>
  <si>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</si>
  <si>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</si>
  <si>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</si>
  <si>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</si>
  <si>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</si>
  <si>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</si>
  <si>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</si>
  <si>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</si>
  <si>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</si>
  <si>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</si>
  <si>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</si>
  <si>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</si>
  <si>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</si>
  <si>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</si>
  <si>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</si>
  <si>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</si>
  <si>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</si>
  <si>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</si>
  <si>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</si>
  <si>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</si>
  <si>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</si>
  <si>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</si>
  <si>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</si>
  <si>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</si>
  <si>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</si>
  <si>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</si>
  <si>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</si>
  <si>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</si>
  <si>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</si>
  <si>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</si>
  <si>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</si>
  <si>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</si>
  <si>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</si>
  <si>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</si>
  <si>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</si>
  <si>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</si>
  <si>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</si>
  <si>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</si>
  <si>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</si>
  <si>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</si>
  <si>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</si>
  <si>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</si>
  <si>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</si>
  <si>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</si>
  <si>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</si>
  <si>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</si>
  <si>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</si>
  <si>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</si>
  <si>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</si>
  <si>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</si>
  <si>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</si>
  <si>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</si>
  <si>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</si>
  <si>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</si>
  <si>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</si>
  <si>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</si>
  <si>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</si>
  <si>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</si>
  <si>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</si>
  <si>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</si>
  <si>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</si>
  <si>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</si>
  <si>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</si>
  <si>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</si>
  <si>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</si>
  <si>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</si>
  <si>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</si>
  <si>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</si>
  <si>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</si>
  <si>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</si>
  <si>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</si>
  <si>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</si>
  <si>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</si>
  <si>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</si>
  <si>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</si>
  <si>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</si>
  <si>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</si>
  <si>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</si>
  <si>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</si>
  <si>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</si>
  <si>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</si>
  <si>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</si>
  <si>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</si>
  <si>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</si>
  <si>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</si>
  <si>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</si>
  <si>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</si>
  <si>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</si>
  <si>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</si>
  <si>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</si>
  <si>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</si>
  <si>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</si>
  <si>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</si>
  <si>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</si>
  <si>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</si>
  <si>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</si>
  <si>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</si>
  <si>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</si>
  <si>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</si>
  <si>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</si>
  <si>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</si>
  <si>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</si>
  <si>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</si>
  <si>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</si>
  <si>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</si>
  <si>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</si>
  <si>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</si>
  <si>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</si>
  <si>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</si>
  <si>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</si>
  <si>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</si>
  <si>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</si>
  <si>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</si>
  <si>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</si>
  <si>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</si>
  <si>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</si>
  <si>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</si>
  <si>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</si>
  <si>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</si>
  <si>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</si>
  <si>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</si>
  <si>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</si>
  <si>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</si>
  <si>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</si>
  <si>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</si>
  <si>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</si>
  <si>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</si>
  <si>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</si>
  <si>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</si>
  <si>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</si>
  <si>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</si>
  <si>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</si>
  <si>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</si>
  <si>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</si>
  <si>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</si>
  <si>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</si>
  <si>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</si>
  <si>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</si>
  <si>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</si>
  <si>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</si>
  <si>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</si>
  <si>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</si>
  <si>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</si>
  <si>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</si>
  <si>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</si>
  <si>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</si>
  <si>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</si>
  <si>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</si>
  <si>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</si>
  <si>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</si>
  <si>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</si>
  <si>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</si>
  <si>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</si>
  <si>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</si>
  <si>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</si>
  <si>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</si>
  <si>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</si>
  <si>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</si>
  <si>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</si>
  <si>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</si>
  <si>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</si>
  <si>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</si>
  <si>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</si>
  <si>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</si>
  <si>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</si>
  <si>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</si>
  <si>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</si>
  <si>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</si>
  <si>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</si>
  <si>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</si>
  <si>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</si>
  <si>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</si>
  <si>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</si>
  <si>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</si>
  <si>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</si>
  <si>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</si>
  <si>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</si>
  <si>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</si>
  <si>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</si>
  <si>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</si>
  <si>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</si>
  <si>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</si>
  <si>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</si>
  <si>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</si>
  <si>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</si>
  <si>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</si>
  <si>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</si>
  <si>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</si>
  <si>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</si>
  <si>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</si>
  <si>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</si>
  <si>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</si>
  <si>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</si>
  <si>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</si>
  <si>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</si>
  <si>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</si>
  <si>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</si>
  <si>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</si>
  <si>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</si>
  <si>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</si>
  <si>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</si>
  <si>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</si>
  <si>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</si>
  <si>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</si>
  <si>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</si>
  <si>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</si>
  <si>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</si>
  <si>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</si>
  <si>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</si>
  <si>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</si>
  <si>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</si>
  <si>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</si>
  <si>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</si>
  <si>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</si>
  <si>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</si>
  <si>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</si>
  <si>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</si>
  <si>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</si>
  <si>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</si>
  <si>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</si>
  <si>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</si>
  <si>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</si>
  <si>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</si>
  <si>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</si>
  <si>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</si>
  <si>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</si>
  <si>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</si>
  <si>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</si>
  <si>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</si>
  <si>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</si>
  <si>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</si>
  <si>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</si>
  <si>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</si>
  <si>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</si>
  <si>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</si>
  <si>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</si>
  <si>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</si>
  <si>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</si>
  <si>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</si>
  <si>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</si>
  <si>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</si>
  <si>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</si>
  <si>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</si>
  <si>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</si>
  <si>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</si>
  <si>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</si>
  <si>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</si>
  <si>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</si>
  <si>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</si>
  <si>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</si>
  <si>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</si>
  <si>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</si>
  <si>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</si>
  <si>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</si>
  <si>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</si>
  <si>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</si>
  <si>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</si>
  <si>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</si>
  <si>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</si>
  <si>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</si>
  <si>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</si>
  <si>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</si>
  <si>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</si>
  <si>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</si>
  <si>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</si>
  <si>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</si>
  <si>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</si>
  <si>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</si>
  <si>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</si>
  <si>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</si>
  <si>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</si>
  <si>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</si>
  <si>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</si>
  <si>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</si>
  <si>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</si>
  <si>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</si>
  <si>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</si>
  <si>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</si>
  <si>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</si>
  <si>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</si>
  <si>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</si>
  <si>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</si>
  <si>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</si>
  <si>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</si>
  <si>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</si>
  <si>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</si>
  <si>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</si>
  <si>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</si>
  <si>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</si>
  <si>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</si>
  <si>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</si>
  <si>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</si>
  <si>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</si>
  <si>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</si>
  <si>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</si>
  <si>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</si>
  <si>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</si>
  <si>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</si>
  <si>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</si>
  <si>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</si>
  <si>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</si>
  <si>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</si>
  <si>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</si>
  <si>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</si>
  <si>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</si>
  <si>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</si>
  <si>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</si>
  <si>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</si>
  <si>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</si>
  <si>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</si>
  <si>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</si>
  <si>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</si>
  <si>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</si>
  <si>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</si>
  <si>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</si>
  <si>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</si>
  <si>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</si>
  <si>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</si>
  <si>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</si>
  <si>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</si>
  <si>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</si>
  <si>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</si>
  <si>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</si>
  <si>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</si>
  <si>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</si>
  <si>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</si>
  <si>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</si>
  <si>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</si>
  <si>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</si>
  <si>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</si>
  <si>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</si>
  <si>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</si>
  <si>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</si>
  <si>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</si>
  <si>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</si>
  <si>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</si>
  <si>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</si>
  <si>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</si>
  <si>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</si>
  <si>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</si>
  <si>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</si>
  <si>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</si>
  <si>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</si>
  <si>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</si>
  <si>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</si>
  <si>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</si>
  <si>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</si>
  <si>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</si>
  <si>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</si>
  <si>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</si>
  <si>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</si>
  <si>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</si>
  <si>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</si>
  <si>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</si>
  <si>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</si>
  <si>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</si>
  <si>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</si>
  <si>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</si>
  <si>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</si>
  <si>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</si>
  <si>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</si>
  <si>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</si>
  <si>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</si>
  <si>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</si>
  <si>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</si>
  <si>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</si>
  <si>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</si>
  <si>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</si>
  <si>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</si>
  <si>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</si>
  <si>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</si>
  <si>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</si>
  <si>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</si>
  <si>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</si>
  <si>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</si>
  <si>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</si>
  <si>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</si>
  <si>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</si>
  <si>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</si>
  <si>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</si>
  <si>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</si>
  <si>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</si>
  <si>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</si>
  <si>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</si>
  <si>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</si>
  <si>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</si>
  <si>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</si>
  <si>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</si>
  <si>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</si>
  <si>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</si>
  <si>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</si>
  <si>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</si>
  <si>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</si>
  <si>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</si>
  <si>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</si>
  <si>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</si>
  <si>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</si>
  <si>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</si>
  <si>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</si>
  <si>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</si>
  <si>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</si>
  <si>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</si>
  <si>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</si>
  <si>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</si>
  <si>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</si>
  <si>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</si>
  <si>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</si>
  <si>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</si>
  <si>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</si>
  <si>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</si>
  <si>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</si>
  <si>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</si>
  <si>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</si>
  <si>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</si>
  <si>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</si>
  <si>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</si>
  <si>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</si>
  <si>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</si>
  <si>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</si>
  <si>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</si>
  <si>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</si>
  <si>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</si>
  <si>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</si>
  <si>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</si>
  <si>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</si>
  <si>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</si>
  <si>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</si>
  <si>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</si>
  <si>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</si>
  <si>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</si>
  <si>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</si>
  <si>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</si>
  <si>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</si>
  <si>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</si>
  <si>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</si>
  <si>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</si>
  <si>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</si>
  <si>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</si>
  <si>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</si>
  <si>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</si>
  <si>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</si>
  <si>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</si>
  <si>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</si>
  <si>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</si>
  <si>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</si>
  <si>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</si>
  <si>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</si>
  <si>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</si>
  <si>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</si>
  <si>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</si>
  <si>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</si>
  <si>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</si>
  <si>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</si>
  <si>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</si>
  <si>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</si>
  <si>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</si>
  <si>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</si>
  <si>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</si>
  <si>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</si>
  <si>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</si>
  <si>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</si>
  <si>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</si>
  <si>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</si>
  <si>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</si>
  <si>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</si>
  <si>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</si>
  <si>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</si>
  <si>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</si>
  <si>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</si>
  <si>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</si>
  <si>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</si>
  <si>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</si>
  <si>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</si>
  <si>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</si>
  <si>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</si>
  <si>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</si>
  <si>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</si>
  <si>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</si>
  <si>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</si>
  <si>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</si>
  <si>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</si>
  <si>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</si>
  <si>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</si>
  <si>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</si>
  <si>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</si>
  <si>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</si>
  <si>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</si>
  <si>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</si>
  <si>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</si>
  <si>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</si>
  <si>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</si>
  <si>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</si>
  <si>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</si>
  <si>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</si>
  <si>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</si>
  <si>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</si>
  <si>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</si>
  <si>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</si>
  <si>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</si>
  <si>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</si>
  <si>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</si>
  <si>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</si>
  <si>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</si>
  <si>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</si>
  <si>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</si>
  <si>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</si>
  <si>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</si>
  <si>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</si>
  <si>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</si>
  <si>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</si>
  <si>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</si>
  <si>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</si>
  <si>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</si>
  <si>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</si>
  <si>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</si>
  <si>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</si>
  <si>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</si>
  <si>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</si>
  <si>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</si>
  <si>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</si>
  <si>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</si>
  <si>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</si>
  <si>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</si>
  <si>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</si>
  <si>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</si>
  <si>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</si>
  <si>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</si>
  <si>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</si>
  <si>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</si>
  <si>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</si>
  <si>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</si>
  <si>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</si>
  <si>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</si>
  <si>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</si>
  <si>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</si>
  <si>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</si>
  <si>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</si>
  <si>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</si>
  <si>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</si>
  <si>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</si>
  <si>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</si>
  <si>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</si>
  <si>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</si>
  <si>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</si>
  <si>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</si>
  <si>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</si>
  <si>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</si>
  <si>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</si>
  <si>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</si>
  <si>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</si>
  <si>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</si>
  <si>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</si>
  <si>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</si>
  <si>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</si>
  <si>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</si>
  <si>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</si>
  <si>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</si>
  <si>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</si>
  <si>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</si>
  <si>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</si>
  <si>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</si>
  <si>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</si>
  <si>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</si>
  <si>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</si>
  <si>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</si>
  <si>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</si>
  <si>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</si>
  <si>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</si>
  <si>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</si>
  <si>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</si>
  <si>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</si>
  <si>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</si>
  <si>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</si>
  <si>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</si>
  <si>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</si>
  <si>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</si>
  <si>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</si>
  <si>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</si>
  <si>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</si>
  <si>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</si>
  <si>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</si>
  <si>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</si>
  <si>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</si>
  <si>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</si>
  <si>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</si>
  <si>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</si>
  <si>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</si>
  <si>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</si>
  <si>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</si>
  <si>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</si>
  <si>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</si>
  <si>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</si>
  <si>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</si>
  <si>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</si>
  <si>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</si>
  <si>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</si>
  <si>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</si>
  <si>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</si>
  <si>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</si>
  <si>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</si>
  <si>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</si>
  <si>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</si>
  <si>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</si>
  <si>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</si>
  <si>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</si>
  <si>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</si>
  <si>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</si>
  <si>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</si>
  <si>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</si>
  <si>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</si>
  <si>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</si>
  <si>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</si>
  <si>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</si>
  <si>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</si>
  <si>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</si>
  <si>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</si>
  <si>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</si>
  <si>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</si>
  <si>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</si>
  <si>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</si>
  <si>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</si>
  <si>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</si>
  <si>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</si>
  <si>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</si>
  <si>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</si>
  <si>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</si>
  <si>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</si>
  <si>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</si>
  <si>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</si>
  <si>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</si>
  <si>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</si>
  <si>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</si>
  <si>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</si>
  <si>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</si>
  <si>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</si>
  <si>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</si>
  <si>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</si>
  <si>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</si>
  <si>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</si>
  <si>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</si>
  <si>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</si>
  <si>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</si>
  <si>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</si>
  <si>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</si>
  <si>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</si>
  <si>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</si>
  <si>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</si>
  <si>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</si>
  <si>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</si>
  <si>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</si>
  <si>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</si>
  <si>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</si>
  <si>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</si>
  <si>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</si>
  <si>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</si>
  <si>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</si>
  <si>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</si>
  <si>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</si>
  <si>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</si>
  <si>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</si>
  <si>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</si>
  <si>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</si>
  <si>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</si>
  <si>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</si>
  <si>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</si>
  <si>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</si>
  <si>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</si>
  <si>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</si>
  <si>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</si>
  <si>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</si>
  <si>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</si>
  <si>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</si>
  <si>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</si>
  <si>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</si>
  <si>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</si>
  <si>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</si>
  <si>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</si>
  <si>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</si>
  <si>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</si>
  <si>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</si>
  <si>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</si>
  <si>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</si>
  <si>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</si>
  <si>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</si>
  <si>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</si>
  <si>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</si>
  <si>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</si>
  <si>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</si>
  <si>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</si>
  <si>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</si>
  <si>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</si>
  <si>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</si>
  <si>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</si>
  <si>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</si>
  <si>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</si>
  <si>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</si>
  <si>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</si>
  <si>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</si>
  <si>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</si>
  <si>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</si>
  <si>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</si>
  <si>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</si>
  <si>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</si>
  <si>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</si>
  <si>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</si>
  <si>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</si>
  <si>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</si>
  <si>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</si>
  <si>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</si>
  <si>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</si>
  <si>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</si>
  <si>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</si>
  <si>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</si>
  <si>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</si>
  <si>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</si>
  <si>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</si>
  <si>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</si>
  <si>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</si>
  <si>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</si>
  <si>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</si>
  <si>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</si>
  <si>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</si>
  <si>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</si>
  <si>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</si>
  <si>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</si>
  <si>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</si>
  <si>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</si>
  <si>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</si>
  <si>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</si>
  <si>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</si>
  <si>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</si>
  <si>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</si>
  <si>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</si>
  <si>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</si>
  <si>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</si>
  <si>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</si>
  <si>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</si>
  <si>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</si>
  <si>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</si>
  <si>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</si>
  <si>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</si>
  <si>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</si>
  <si>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</si>
  <si>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</si>
  <si>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</si>
  <si>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</si>
  <si>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</si>
  <si>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</si>
  <si>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</si>
  <si>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</si>
  <si>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</si>
  <si>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</si>
  <si>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</si>
  <si>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</si>
  <si>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</si>
  <si>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</si>
  <si>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</si>
  <si>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</si>
  <si>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</si>
  <si>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</si>
  <si>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</si>
  <si>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</si>
  <si>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</si>
  <si>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</si>
  <si>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</si>
  <si>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</si>
  <si>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</si>
  <si>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</si>
  <si>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</si>
  <si>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</si>
  <si>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</si>
  <si>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</si>
  <si>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</si>
  <si>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</si>
  <si>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</si>
  <si>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</si>
  <si>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</si>
  <si>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</si>
  <si>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</si>
  <si>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</si>
  <si>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</si>
  <si>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</si>
  <si>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</si>
  <si>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</si>
  <si>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</si>
  <si>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</si>
  <si>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</si>
  <si>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</si>
  <si>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</si>
  <si>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</si>
  <si>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</si>
  <si>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</si>
  <si>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</si>
  <si>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</si>
  <si>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</si>
  <si>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</si>
  <si>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</si>
  <si>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</si>
  <si>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</si>
  <si>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</si>
  <si>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</si>
  <si>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</si>
  <si>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</si>
  <si>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</si>
  <si>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</si>
  <si>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</si>
  <si>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</si>
  <si>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</si>
  <si>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</si>
  <si>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</si>
  <si>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</si>
  <si>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</si>
  <si>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</si>
  <si>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</si>
  <si>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</si>
  <si>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</si>
  <si>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</si>
  <si>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</si>
  <si>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</si>
  <si>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</si>
  <si>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</si>
  <si>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</si>
  <si>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</si>
  <si>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</si>
  <si>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</si>
  <si>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</si>
  <si>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</si>
  <si>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</si>
  <si>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</si>
  <si>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</si>
  <si>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</si>
  <si>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</si>
  <si>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</si>
  <si>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</si>
  <si>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</si>
  <si>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</si>
  <si>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</si>
  <si>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</si>
  <si>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</si>
  <si>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</si>
  <si>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</si>
  <si>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</si>
  <si>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</si>
  <si>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</si>
  <si>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</si>
  <si>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</si>
  <si>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</si>
  <si>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</si>
  <si>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</si>
  <si>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</si>
  <si>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</si>
  <si>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</si>
  <si>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</si>
  <si>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</si>
  <si>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</si>
  <si>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</si>
  <si>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</si>
  <si>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</si>
  <si>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</si>
  <si>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</si>
  <si>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</si>
  <si>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</si>
  <si>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</si>
  <si>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</si>
  <si>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</si>
  <si>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</si>
  <si>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</si>
  <si>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</si>
  <si>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</si>
  <si>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</si>
  <si>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</si>
  <si>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</si>
  <si>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</si>
  <si>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</si>
  <si>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</si>
  <si>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</si>
  <si>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</si>
  <si>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</si>
  <si>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</si>
  <si>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</si>
  <si>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</si>
  <si>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</si>
  <si>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</si>
  <si>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</si>
  <si>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</si>
  <si>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</si>
  <si>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</si>
  <si>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</si>
  <si>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</si>
  <si>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</si>
  <si>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</si>
  <si>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</si>
  <si>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</si>
  <si>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</si>
  <si>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</si>
  <si>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</si>
  <si>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</si>
  <si>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</si>
  <si>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</si>
  <si>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</si>
  <si>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</si>
  <si>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</si>
  <si>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</si>
  <si>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</si>
  <si>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</si>
  <si>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</si>
  <si>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</si>
  <si>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</si>
  <si>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</si>
  <si>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</si>
  <si>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</si>
  <si>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</si>
  <si>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</si>
  <si>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</si>
  <si>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</si>
  <si>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</si>
  <si>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</si>
  <si>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</si>
  <si>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</si>
  <si>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</si>
  <si>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</si>
  <si>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</si>
  <si>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</si>
  <si>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</si>
  <si>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</si>
  <si>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</si>
  <si>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</si>
  <si>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</si>
  <si>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</si>
  <si>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</si>
  <si>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</si>
  <si>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</si>
  <si>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</si>
  <si>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</si>
  <si>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</si>
  <si>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</si>
  <si>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</si>
  <si>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</si>
  <si>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</si>
  <si>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</si>
  <si>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</si>
  <si>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</si>
  <si>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</si>
  <si>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</si>
  <si>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</si>
  <si>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</si>
  <si>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</si>
  <si>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</si>
  <si>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</si>
  <si>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</si>
  <si>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</si>
  <si>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</si>
  <si>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</si>
  <si>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</si>
  <si>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</si>
  <si>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</si>
  <si>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</si>
  <si>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</si>
  <si>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</si>
  <si>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</si>
  <si>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</si>
  <si>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</si>
  <si>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</si>
  <si>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</si>
  <si>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</si>
  <si>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</si>
  <si>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</si>
  <si>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</si>
  <si>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</si>
  <si>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</si>
  <si>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</si>
  <si>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</si>
  <si>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</si>
  <si>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</si>
  <si>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</si>
  <si>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</si>
  <si>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</si>
  <si>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</si>
  <si>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</si>
  <si>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</si>
  <si>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</si>
  <si>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</si>
  <si>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</si>
  <si>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</si>
  <si>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</si>
  <si>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</si>
  <si>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</si>
  <si>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</si>
  <si>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</si>
  <si>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</si>
  <si>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</si>
  <si>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</si>
  <si>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</si>
  <si>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</si>
  <si>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</si>
  <si>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</si>
  <si>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</si>
  <si>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</si>
  <si>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</si>
  <si>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</si>
  <si>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</si>
  <si>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</si>
  <si>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</si>
  <si>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</si>
  <si>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</si>
  <si>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</si>
  <si>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</si>
  <si>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</si>
  <si>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</si>
  <si>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</si>
  <si>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</si>
  <si>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</si>
  <si>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</si>
  <si>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</si>
  <si>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</si>
  <si>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</si>
  <si>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</si>
  <si>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</si>
  <si>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</si>
  <si>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</si>
  <si>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</si>
  <si>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</si>
  <si>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</si>
  <si>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</si>
  <si>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</si>
  <si>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</si>
  <si>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</si>
  <si>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</si>
  <si>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</si>
  <si>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</si>
  <si>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</si>
  <si>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</si>
  <si>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</si>
  <si>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</si>
  <si>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</si>
  <si>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</si>
  <si>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</si>
  <si>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</si>
  <si>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</si>
  <si>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</si>
  <si>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</si>
  <si>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</si>
  <si>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</si>
  <si>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</si>
  <si>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</si>
  <si>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</si>
  <si>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</si>
  <si>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</si>
  <si>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</si>
  <si>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</si>
  <si>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</si>
  <si>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</si>
  <si>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</si>
  <si>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</si>
  <si>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</si>
  <si>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</si>
  <si>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</si>
  <si>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</si>
  <si>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</si>
  <si>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</si>
  <si>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</si>
  <si>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</si>
  <si>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</si>
  <si>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</si>
  <si>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</si>
  <si>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</si>
  <si>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</si>
  <si>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</si>
  <si>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</si>
  <si>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</si>
  <si>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</si>
  <si>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</si>
  <si>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</si>
  <si>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</si>
  <si>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</si>
  <si>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</si>
  <si>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</si>
  <si>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</si>
  <si>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</si>
  <si>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</si>
  <si>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</si>
  <si>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</si>
  <si>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</si>
  <si>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</si>
  <si>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</si>
  <si>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</si>
  <si>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</si>
  <si>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</si>
  <si>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</si>
  <si>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</si>
  <si>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</si>
  <si>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</si>
  <si>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</si>
  <si>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</si>
  <si>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</si>
  <si>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</si>
  <si>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</si>
  <si>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</si>
  <si>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</si>
  <si>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</si>
  <si>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</si>
  <si>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</si>
  <si>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</si>
  <si>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</si>
  <si>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</si>
  <si>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</si>
  <si>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</si>
  <si>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</si>
  <si>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</si>
  <si>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</si>
  <si>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</si>
  <si>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</si>
  <si>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</si>
  <si>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</si>
  <si>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</si>
  <si>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</si>
  <si>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</si>
  <si>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</si>
  <si>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</si>
  <si>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</si>
  <si>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</si>
  <si>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</si>
  <si>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</si>
  <si>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</si>
  <si>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</si>
  <si>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</si>
  <si>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</si>
  <si>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</si>
  <si>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</si>
  <si>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</si>
  <si>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</si>
  <si>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</si>
  <si>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</si>
  <si>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</si>
  <si>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</si>
  <si>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</si>
  <si>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</si>
  <si>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</si>
  <si>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</si>
  <si>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</si>
  <si>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</si>
  <si>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</si>
  <si>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</si>
  <si>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</si>
  <si>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</si>
  <si>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</si>
  <si>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</si>
  <si>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</si>
  <si>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</si>
  <si>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</si>
  <si>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</si>
  <si>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</si>
  <si>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</si>
  <si>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</si>
  <si>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</si>
  <si>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</si>
  <si>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</si>
  <si>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</si>
  <si>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</si>
  <si>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</si>
  <si>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</si>
  <si>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</si>
  <si>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</si>
  <si>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</si>
  <si>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</si>
  <si>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</si>
  <si>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</si>
  <si>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</si>
  <si>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</si>
  <si>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</si>
  <si>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</si>
  <si>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</si>
  <si>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</si>
  <si>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</si>
  <si>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</si>
  <si>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</si>
  <si>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</si>
  <si>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</si>
  <si>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</si>
  <si>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</si>
  <si>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</si>
  <si>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</si>
  <si>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</si>
  <si>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</si>
  <si>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</si>
  <si>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</si>
  <si>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</si>
  <si>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</si>
  <si>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</si>
  <si>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</si>
  <si>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</si>
  <si>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</si>
  <si>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</si>
  <si>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</si>
  <si>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</si>
  <si>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</si>
  <si>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</si>
  <si>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</si>
  <si>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</si>
  <si>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</si>
  <si>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</si>
  <si>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</si>
  <si>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</si>
  <si>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</si>
  <si>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</si>
  <si>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</si>
  <si>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</si>
  <si>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</si>
  <si>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</si>
  <si>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</si>
  <si>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</si>
  <si>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</si>
  <si>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</si>
  <si>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</si>
  <si>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</si>
  <si>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</si>
  <si>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</si>
  <si>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</si>
  <si>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</si>
  <si>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</si>
  <si>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</si>
  <si>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</si>
  <si>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</si>
  <si>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</si>
  <si>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</si>
  <si>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</si>
  <si>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</si>
  <si>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</si>
  <si>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</si>
  <si>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</si>
  <si>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</si>
  <si>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</si>
  <si>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</si>
  <si>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</si>
  <si>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</si>
  <si>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</si>
  <si>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</si>
  <si>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</si>
  <si>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</si>
  <si>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</si>
  <si>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</si>
  <si>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</si>
  <si>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</si>
  <si>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</si>
  <si>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</si>
  <si>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</si>
  <si>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</si>
  <si>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</si>
  <si>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</si>
  <si>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</si>
  <si>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</si>
  <si>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</si>
  <si>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</si>
  <si>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</si>
  <si>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</si>
  <si>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</si>
  <si>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</si>
  <si>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</si>
  <si>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</si>
  <si>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</si>
  <si>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</si>
  <si>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</si>
  <si>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</si>
  <si>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</si>
  <si>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</si>
  <si>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</si>
  <si>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</si>
  <si>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</si>
  <si>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</si>
  <si>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</si>
  <si>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</si>
  <si>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</si>
  <si>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</si>
  <si>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</si>
  <si>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</si>
  <si>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</si>
  <si>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</si>
  <si>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</si>
  <si>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</si>
  <si>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</si>
  <si>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</si>
  <si>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</si>
  <si>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</si>
  <si>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</si>
  <si>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</si>
  <si>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</si>
  <si>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</si>
  <si>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</si>
  <si>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</si>
  <si>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</si>
  <si>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</si>
  <si>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</si>
  <si>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</si>
  <si>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</si>
  <si>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</si>
  <si>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</si>
  <si>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</si>
  <si>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</si>
  <si>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</si>
  <si>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</si>
  <si>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</si>
  <si>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</si>
  <si>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</si>
  <si>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</si>
  <si>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</si>
  <si>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</si>
  <si>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</si>
  <si>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</si>
  <si>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</si>
  <si>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</si>
  <si>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</si>
  <si>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</si>
  <si>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</si>
  <si>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</si>
  <si>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</si>
  <si>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</si>
  <si>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</si>
  <si>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</si>
  <si>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</si>
  <si>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</si>
  <si>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</si>
  <si>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</si>
  <si>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</si>
  <si>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</si>
  <si>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</si>
  <si>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</si>
  <si>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</si>
  <si>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</si>
  <si>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</si>
  <si>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</si>
  <si>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</si>
  <si>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</si>
  <si>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</si>
  <si>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</si>
  <si>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</si>
  <si>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</si>
  <si>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</si>
  <si>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</si>
  <si>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</si>
  <si>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</si>
  <si>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</si>
  <si>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</si>
  <si>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</si>
  <si>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</si>
  <si>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</si>
  <si>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</si>
  <si>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</si>
  <si>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</si>
  <si>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</si>
  <si>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</si>
  <si>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</si>
  <si>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</si>
  <si>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</si>
  <si>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</si>
  <si>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</si>
  <si>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</si>
  <si>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</si>
  <si>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</si>
  <si>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</si>
  <si>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</si>
  <si>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</si>
  <si>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</si>
  <si>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</si>
  <si>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</si>
  <si>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</si>
  <si>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</si>
  <si>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</si>
  <si>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</si>
  <si>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</si>
  <si>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</si>
  <si>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</si>
  <si>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</si>
  <si>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</si>
  <si>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</si>
  <si>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</si>
  <si>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</si>
  <si>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</si>
  <si>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</si>
  <si>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</si>
  <si>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</si>
  <si>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</si>
  <si>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</si>
  <si>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</si>
  <si>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</si>
  <si>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</si>
  <si>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</si>
  <si>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</si>
  <si>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</si>
  <si>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</si>
  <si>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</si>
  <si>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</si>
  <si>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</si>
  <si>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</si>
  <si>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</si>
  <si>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</si>
  <si>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</si>
  <si>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</si>
  <si>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</si>
  <si>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</si>
  <si>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</si>
  <si>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</si>
  <si>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</si>
  <si>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</si>
  <si>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</si>
  <si>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</si>
  <si>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</si>
  <si>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</si>
  <si>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</si>
  <si>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</si>
  <si>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</si>
  <si>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</si>
  <si>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</si>
  <si>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</si>
  <si>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</si>
  <si>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</si>
  <si>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</si>
  <si>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</si>
  <si>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</si>
  <si>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</si>
  <si>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</si>
  <si>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</si>
  <si>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</si>
  <si>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</si>
  <si>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</si>
  <si>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</si>
  <si>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</si>
  <si>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</si>
  <si>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</si>
  <si>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</si>
  <si>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</si>
  <si>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</si>
  <si>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</si>
  <si>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</si>
  <si>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</si>
  <si>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</si>
  <si>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</si>
  <si>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</si>
  <si>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</si>
  <si>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</si>
  <si>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</si>
  <si>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</si>
  <si>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</si>
  <si>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</si>
  <si>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</si>
  <si>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</si>
  <si>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</si>
  <si>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</si>
  <si>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</si>
  <si>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</si>
  <si>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</si>
  <si>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</si>
  <si>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</si>
  <si>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</si>
  <si>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</si>
  <si>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</si>
  <si>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</si>
  <si>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</si>
  <si>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</si>
  <si>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</si>
  <si>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</si>
  <si>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</si>
  <si>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</si>
  <si>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</si>
  <si>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</si>
  <si>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</si>
  <si>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</si>
  <si>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</si>
  <si>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</si>
  <si>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</si>
  <si>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</si>
  <si>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</si>
  <si>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</si>
  <si>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</si>
  <si>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</si>
  <si>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</si>
  <si>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</si>
  <si>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</si>
  <si>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</si>
  <si>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</si>
  <si>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</si>
  <si>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</si>
  <si>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</si>
  <si>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</si>
  <si>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</si>
  <si>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</si>
  <si>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</si>
  <si>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</si>
  <si>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</si>
  <si>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</si>
  <si>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</si>
  <si>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</si>
  <si>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</si>
  <si>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</si>
  <si>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</si>
  <si>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</si>
  <si>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</si>
  <si>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</si>
  <si>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</si>
  <si>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</si>
  <si>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</si>
  <si>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</si>
  <si>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</si>
  <si>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</si>
  <si>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</si>
  <si>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</si>
  <si>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</si>
  <si>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</si>
  <si>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</si>
  <si>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</si>
  <si>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</si>
  <si>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</si>
  <si>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</si>
  <si>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</si>
  <si>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</si>
  <si>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</si>
  <si>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</si>
  <si>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</si>
  <si>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</si>
  <si>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</si>
  <si>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</si>
  <si>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</si>
  <si>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</si>
  <si>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</si>
  <si>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</si>
  <si>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</si>
  <si>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</si>
  <si>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</si>
  <si>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</si>
  <si>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</si>
  <si>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</si>
  <si>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</si>
  <si>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</si>
  <si>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</si>
  <si>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</si>
  <si>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</si>
  <si>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</si>
  <si>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</si>
  <si>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</si>
  <si>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</si>
  <si>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</si>
  <si>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</si>
  <si>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</si>
  <si>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</si>
  <si>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</si>
  <si>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</si>
  <si>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</si>
  <si>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</si>
  <si>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</si>
  <si>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</si>
  <si>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</si>
  <si>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</si>
  <si>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</si>
  <si>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</si>
  <si>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</si>
  <si>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</si>
  <si>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</si>
  <si>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</si>
  <si>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</si>
  <si>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</si>
  <si>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</si>
  <si>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</si>
  <si>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</si>
  <si>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</si>
  <si>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</si>
  <si>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</si>
  <si>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</si>
  <si>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</si>
  <si>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</si>
  <si>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</si>
  <si>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</si>
  <si>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</si>
  <si>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</si>
  <si>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</si>
  <si>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</si>
  <si>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</si>
  <si>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</si>
  <si>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</si>
  <si>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</si>
  <si>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</si>
  <si>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</si>
  <si>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</si>
  <si>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</si>
  <si>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</si>
  <si>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</si>
  <si>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</si>
  <si>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</si>
  <si>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</si>
  <si>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</si>
  <si>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</si>
  <si>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</si>
  <si>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</si>
  <si>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</si>
  <si>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</si>
  <si>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</si>
  <si>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</si>
  <si>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</si>
  <si>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</si>
  <si>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</si>
  <si>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</si>
  <si>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</si>
  <si>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</si>
  <si>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</si>
  <si>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</si>
  <si>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</si>
  <si>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</si>
  <si>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</si>
  <si>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</si>
  <si>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</si>
  <si>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</si>
  <si>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</si>
  <si>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</si>
  <si>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</si>
  <si>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</si>
  <si>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</si>
  <si>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</si>
  <si>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</si>
  <si>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</si>
  <si>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</si>
  <si>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</si>
  <si>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</si>
  <si>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</si>
  <si>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</si>
  <si>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</si>
  <si>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</si>
  <si>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</si>
  <si>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</si>
  <si>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</si>
  <si>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</si>
  <si>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</si>
  <si>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</si>
  <si>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</si>
  <si>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</si>
  <si>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</si>
  <si>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</si>
  <si>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</si>
  <si>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</si>
  <si>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</si>
  <si>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</si>
  <si>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</si>
  <si>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</si>
  <si>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</si>
  <si>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</si>
  <si>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</si>
  <si>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</si>
  <si>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</si>
  <si>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</si>
  <si>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</si>
  <si>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</si>
  <si>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</si>
  <si>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</si>
  <si>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</si>
  <si>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</si>
  <si>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</si>
  <si>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</si>
  <si>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</si>
  <si>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</si>
  <si>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</si>
  <si>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</si>
  <si>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</si>
  <si>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</si>
  <si>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</si>
  <si>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</si>
  <si>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</si>
  <si>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</si>
  <si>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</si>
  <si>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</si>
  <si>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</si>
  <si>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</si>
  <si>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</si>
  <si>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</si>
  <si>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</si>
  <si>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</si>
  <si>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</si>
  <si>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</si>
  <si>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</si>
  <si>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</si>
  <si>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</si>
  <si>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</si>
  <si>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</si>
  <si>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</si>
  <si>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</si>
  <si>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</si>
  <si>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</si>
  <si>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</si>
  <si>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</si>
  <si>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</si>
  <si>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</si>
  <si>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</si>
  <si>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</si>
  <si>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</si>
  <si>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</si>
  <si>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</si>
  <si>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</si>
  <si>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</si>
  <si>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</si>
  <si>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</si>
  <si>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</si>
  <si>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</si>
  <si>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</si>
  <si>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</si>
  <si>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</si>
  <si>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</si>
  <si>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</si>
  <si>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</si>
  <si>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</si>
  <si>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</si>
  <si>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</si>
  <si>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</si>
  <si>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</si>
  <si>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</si>
  <si>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</si>
  <si>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</si>
  <si>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</si>
  <si>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</si>
  <si>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</si>
  <si>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</si>
  <si>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</si>
  <si>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</si>
  <si>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</si>
  <si>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</si>
  <si>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</si>
  <si>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</si>
  <si>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</si>
  <si>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</si>
  <si>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</si>
  <si>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</si>
  <si>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</si>
  <si>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</si>
  <si>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</si>
  <si>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</si>
  <si>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</si>
  <si>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</si>
  <si>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</si>
  <si>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</si>
  <si>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</si>
  <si>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</si>
  <si>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</si>
  <si>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</si>
  <si>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</si>
  <si>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</si>
  <si>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</si>
  <si>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</si>
  <si>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</si>
  <si>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</si>
  <si>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</si>
  <si>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</si>
  <si>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</si>
  <si>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</si>
  <si>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</si>
  <si>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</si>
  <si>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</si>
  <si>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</si>
  <si>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</si>
  <si>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</si>
  <si>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</si>
  <si>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</si>
  <si>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</si>
  <si>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</si>
  <si>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</si>
  <si>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</si>
  <si>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</si>
  <si>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</si>
  <si>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</si>
  <si>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</si>
  <si>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</si>
  <si>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</si>
  <si>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</si>
  <si>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</si>
  <si>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</si>
  <si>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</si>
  <si>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</si>
  <si>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</si>
  <si>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</si>
  <si>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</si>
  <si>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</si>
  <si>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</si>
  <si>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</si>
  <si>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</si>
  <si>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</si>
  <si>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</si>
  <si>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</si>
  <si>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</si>
  <si>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</si>
  <si>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</si>
  <si>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</si>
  <si>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</si>
  <si>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</si>
  <si>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</si>
  <si>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</si>
  <si>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</si>
  <si>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</si>
  <si>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</si>
  <si>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</si>
  <si>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</si>
  <si>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</si>
  <si>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</si>
  <si>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</si>
  <si>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</si>
  <si>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</si>
  <si>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</si>
  <si>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</si>
  <si>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</si>
  <si>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</si>
  <si>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</si>
  <si>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</si>
  <si>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</si>
  <si>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</si>
  <si>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</si>
  <si>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</si>
  <si>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</si>
  <si>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</si>
  <si>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</si>
  <si>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</si>
  <si>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</si>
  <si>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</si>
  <si>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</si>
  <si>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</si>
  <si>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</si>
  <si>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</si>
  <si>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</si>
  <si>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</si>
  <si>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</si>
  <si>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</si>
  <si>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</si>
  <si>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</si>
  <si>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</si>
  <si>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</si>
  <si>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</si>
  <si>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</si>
  <si>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</si>
  <si>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</si>
  <si>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</si>
  <si>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</si>
  <si>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</si>
  <si>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</si>
  <si>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</si>
  <si>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</si>
  <si>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</si>
  <si>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</si>
  <si>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</si>
  <si>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</si>
  <si>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</si>
  <si>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</si>
  <si>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</si>
  <si>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</si>
  <si>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</si>
  <si>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</si>
  <si>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</si>
  <si>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</si>
  <si>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</si>
  <si>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</si>
  <si>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</si>
  <si>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</si>
  <si>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</si>
  <si>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</si>
  <si>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</si>
  <si>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</si>
  <si>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</si>
  <si>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</si>
  <si>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</si>
  <si>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</si>
  <si>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</si>
  <si>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</si>
  <si>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</si>
  <si>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</si>
  <si>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</si>
  <si>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</si>
  <si>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</si>
  <si>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</si>
  <si>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</si>
  <si>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</si>
  <si>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</si>
  <si>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</si>
  <si>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</si>
  <si>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</si>
  <si>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</si>
  <si>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</si>
  <si>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</si>
  <si>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</si>
  <si>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</si>
  <si>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</si>
  <si>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</si>
  <si>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</si>
  <si>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</si>
  <si>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</si>
  <si>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</si>
  <si>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</si>
  <si>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</si>
  <si>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</si>
  <si>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</si>
  <si>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</si>
  <si>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</si>
  <si>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</si>
  <si>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</si>
  <si>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</si>
  <si>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</si>
  <si>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</si>
  <si>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</si>
  <si>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</si>
  <si>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</si>
  <si>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</si>
  <si>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</si>
  <si>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</si>
  <si>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</si>
  <si>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</si>
  <si>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</si>
  <si>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</si>
  <si>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</si>
  <si>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</si>
  <si>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</si>
  <si>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</si>
  <si>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</si>
  <si>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</si>
  <si>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</si>
  <si>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</si>
  <si>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</si>
  <si>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</si>
  <si>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</si>
  <si>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</si>
  <si>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</si>
  <si>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</si>
  <si>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</si>
  <si>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</si>
  <si>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</si>
  <si>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</si>
  <si>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</si>
  <si>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</si>
  <si>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</si>
  <si>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</si>
  <si>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</si>
  <si>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</si>
  <si>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</si>
  <si>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</si>
  <si>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</si>
  <si>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</si>
  <si>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</si>
  <si>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</si>
  <si>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</si>
  <si>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</si>
  <si>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</si>
  <si>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</si>
  <si>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</si>
  <si>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</si>
  <si>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</si>
  <si>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</si>
  <si>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</si>
  <si>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</si>
  <si>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</si>
  <si>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</si>
  <si>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</si>
  <si>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</si>
  <si>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</si>
  <si>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</si>
  <si>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</si>
  <si>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</si>
  <si>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</si>
  <si>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</si>
  <si>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</si>
  <si>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</si>
  <si>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</si>
  <si>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</si>
  <si>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</si>
  <si>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</si>
  <si>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</si>
  <si>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</si>
  <si>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</si>
  <si>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</si>
  <si>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</si>
  <si>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</si>
  <si>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</si>
  <si>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</si>
  <si>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</si>
  <si>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</si>
  <si>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</si>
  <si>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</si>
  <si>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</si>
  <si>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</si>
  <si>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</si>
  <si>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</si>
  <si>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</si>
  <si>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</si>
  <si>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</si>
  <si>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</si>
  <si>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</si>
  <si>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</si>
  <si>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</si>
  <si>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</si>
  <si>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</si>
  <si>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</si>
  <si>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</si>
  <si>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</si>
  <si>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</si>
  <si>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</si>
  <si>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</si>
  <si>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</si>
  <si>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</si>
  <si>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</si>
  <si>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</si>
  <si>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</si>
  <si>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</si>
  <si>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</si>
  <si>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</si>
  <si>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</si>
  <si>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</si>
  <si>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</si>
  <si>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</si>
  <si>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</si>
  <si>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</si>
  <si>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</si>
  <si>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</si>
  <si>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</si>
  <si>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</si>
  <si>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</si>
  <si>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</si>
  <si>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</si>
  <si>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</si>
  <si>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</si>
  <si>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</si>
  <si>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</si>
  <si>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</si>
  <si>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</si>
  <si>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</si>
  <si>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</si>
  <si>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</si>
  <si>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</si>
  <si>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</si>
  <si>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</si>
  <si>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</si>
  <si>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</si>
  <si>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</si>
  <si>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</si>
  <si>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</si>
  <si>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</si>
  <si>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</si>
  <si>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</si>
  <si>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</si>
  <si>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</si>
  <si>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</si>
  <si>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</si>
  <si>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</si>
  <si>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</si>
  <si>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</si>
  <si>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</si>
  <si>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</si>
  <si>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</si>
  <si>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</si>
  <si>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</si>
  <si>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</si>
  <si>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</si>
  <si>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</si>
  <si>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</si>
  <si>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</si>
  <si>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</si>
  <si>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</si>
  <si>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</si>
  <si>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</si>
  <si>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</si>
  <si>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</si>
  <si>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</si>
  <si>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</si>
  <si>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</si>
  <si>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</si>
  <si>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</si>
  <si>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</si>
  <si>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</si>
  <si>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</si>
  <si>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</si>
  <si>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</si>
  <si>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</si>
  <si>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</si>
  <si>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</si>
  <si>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</si>
  <si>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</si>
  <si>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</si>
  <si>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</si>
  <si>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</si>
  <si>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</si>
  <si>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</si>
  <si>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</si>
  <si>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</si>
  <si>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</si>
  <si>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</si>
  <si>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</si>
  <si>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</si>
  <si>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</si>
  <si>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</si>
  <si>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</si>
  <si>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</si>
  <si>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</si>
  <si>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</si>
  <si>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</si>
  <si>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</si>
  <si>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</si>
  <si>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</si>
  <si>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</si>
  <si>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</si>
  <si>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</si>
  <si>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</si>
  <si>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</si>
  <si>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</si>
  <si>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</si>
  <si>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</si>
  <si>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</si>
  <si>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</si>
  <si>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</si>
  <si>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</si>
  <si>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</si>
  <si>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</si>
  <si>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</si>
  <si>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</si>
  <si>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</si>
  <si>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</si>
  <si>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</si>
  <si>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</si>
  <si>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</si>
  <si>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</si>
  <si>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</si>
  <si>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</si>
  <si>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</si>
  <si>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</si>
  <si>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</si>
  <si>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</si>
  <si>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</si>
  <si>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</si>
  <si>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</si>
  <si>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</si>
  <si>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</si>
  <si>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</si>
  <si>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</si>
  <si>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</si>
  <si>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</si>
  <si>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</si>
  <si>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</si>
  <si>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</si>
  <si>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</si>
  <si>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</si>
  <si>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</si>
  <si>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</si>
  <si>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</si>
  <si>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</si>
  <si>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</si>
  <si>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</si>
  <si>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</si>
  <si>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</si>
  <si>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</si>
  <si>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</si>
  <si>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</si>
  <si>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</si>
  <si>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</si>
  <si>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</si>
  <si>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</si>
  <si>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</si>
  <si>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</si>
  <si>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</si>
  <si>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</si>
  <si>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</si>
  <si>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</si>
  <si>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</si>
  <si>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</si>
  <si>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</si>
  <si>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</si>
  <si>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</si>
  <si>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</si>
  <si>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</si>
  <si>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</si>
  <si>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</si>
  <si>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</si>
  <si>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</si>
  <si>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</si>
  <si>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</si>
  <si>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</si>
  <si>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</si>
  <si>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</si>
  <si>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</si>
  <si>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</si>
  <si>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</si>
  <si>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</si>
  <si>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</si>
  <si>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</si>
  <si>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</si>
  <si>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</si>
  <si>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</si>
  <si>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</si>
  <si>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</si>
  <si>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</si>
  <si>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</si>
  <si>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</si>
  <si>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</si>
  <si>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</si>
  <si>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</si>
  <si>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</si>
  <si>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</si>
  <si>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</si>
  <si>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</si>
  <si>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</si>
  <si>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</si>
  <si>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</si>
  <si>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</si>
  <si>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</si>
  <si>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</si>
  <si>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</si>
  <si>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</si>
  <si>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</si>
  <si>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</si>
  <si>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</si>
  <si>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</si>
  <si>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</si>
  <si>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</si>
  <si>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</si>
  <si>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</si>
  <si>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</si>
  <si>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</si>
  <si>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</si>
  <si>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</si>
  <si>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</si>
  <si>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</si>
  <si>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</si>
  <si>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</si>
  <si>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</si>
  <si>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</si>
  <si>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</si>
  <si>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</si>
  <si>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</si>
  <si>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</si>
  <si>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</si>
  <si>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</si>
  <si>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</si>
  <si>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</si>
  <si>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</si>
  <si>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</si>
  <si>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</si>
  <si>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</si>
  <si>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</si>
  <si>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</si>
  <si>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</si>
  <si>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</si>
  <si>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</si>
  <si>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</si>
  <si>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</si>
  <si>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</si>
  <si>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</si>
  <si>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</si>
  <si>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</si>
  <si>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</si>
  <si>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</si>
  <si>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</si>
  <si>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</si>
  <si>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</si>
  <si>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</si>
  <si>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</si>
  <si>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</si>
  <si>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</si>
  <si>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</si>
  <si>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</si>
  <si>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</si>
  <si>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</si>
  <si>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</si>
  <si>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</si>
  <si>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</si>
  <si>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</si>
  <si>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</si>
  <si>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</si>
  <si>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</si>
  <si>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</si>
  <si>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</si>
  <si>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</si>
  <si>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</si>
  <si>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</si>
  <si>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</si>
  <si>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</si>
  <si>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</si>
  <si>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</si>
  <si>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</si>
  <si>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</si>
  <si>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</si>
  <si>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</si>
  <si>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</si>
  <si>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</si>
  <si>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</si>
  <si>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</si>
  <si>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</si>
  <si>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</si>
  <si>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</si>
  <si>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</si>
  <si>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</si>
  <si>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</si>
  <si>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</si>
  <si>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</si>
  <si>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</si>
  <si>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</si>
  <si>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</si>
  <si>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</si>
  <si>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</si>
  <si>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</si>
  <si>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</si>
  <si>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</si>
  <si>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</si>
  <si>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</si>
  <si>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</si>
  <si>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</si>
  <si>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</si>
  <si>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</si>
  <si>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</si>
  <si>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</si>
  <si>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</si>
  <si>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</si>
  <si>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</si>
  <si>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</si>
  <si>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</si>
  <si>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</si>
  <si>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</si>
  <si>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</si>
  <si>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</si>
  <si>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</si>
  <si>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</si>
  <si>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</si>
  <si>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</si>
  <si>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</si>
  <si>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</si>
  <si>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</si>
  <si>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</si>
  <si>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</si>
  <si>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</si>
  <si>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</si>
  <si>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</si>
  <si>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</si>
  <si>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</si>
  <si>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</si>
  <si>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</si>
  <si>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</si>
  <si>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</si>
  <si>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</si>
  <si>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</si>
  <si>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</si>
  <si>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</si>
  <si>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</si>
  <si>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</si>
  <si>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</si>
  <si>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</si>
  <si>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</si>
  <si>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</si>
  <si>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</si>
  <si>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</si>
  <si>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</si>
  <si>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</si>
  <si>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</si>
  <si>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</si>
  <si>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</si>
  <si>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</si>
  <si>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</si>
  <si>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</si>
  <si>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</si>
  <si>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</si>
  <si>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</si>
  <si>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</si>
  <si>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</si>
  <si>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</si>
  <si>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</si>
  <si>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</si>
  <si>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</si>
  <si>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</si>
  <si>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</si>
  <si>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</si>
  <si>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</si>
  <si>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</si>
  <si>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</si>
  <si>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</si>
  <si>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</si>
  <si>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</si>
  <si>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</si>
  <si>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</si>
  <si>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</si>
  <si>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</si>
  <si>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</si>
  <si>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</si>
  <si>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</si>
  <si>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</si>
  <si>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</si>
  <si>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</si>
  <si>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</si>
  <si>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</si>
  <si>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</si>
  <si>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</si>
  <si>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</si>
  <si>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</si>
  <si>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</si>
  <si>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</si>
  <si>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</si>
  <si>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</si>
  <si>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</si>
  <si>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</si>
  <si>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</si>
  <si>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</si>
  <si>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</si>
  <si>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</si>
  <si>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</si>
  <si>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</si>
  <si>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</si>
  <si>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</si>
  <si>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</si>
  <si>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</si>
  <si>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</si>
  <si>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</si>
  <si>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</si>
  <si>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</si>
  <si>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</si>
  <si>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</si>
  <si>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</si>
  <si>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</si>
  <si>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</si>
  <si>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</si>
  <si>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</si>
  <si>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</si>
  <si>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</si>
  <si>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</si>
  <si>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</si>
  <si>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</si>
  <si>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</si>
  <si>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</si>
  <si>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</si>
  <si>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</si>
  <si>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</si>
  <si>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</si>
  <si>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</si>
  <si>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</si>
  <si>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</si>
  <si>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</si>
  <si>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</si>
  <si>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</si>
  <si>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</si>
  <si>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</si>
  <si>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</si>
  <si>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</si>
  <si>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</si>
  <si>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</si>
  <si>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</si>
  <si>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</si>
  <si>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</si>
  <si>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</si>
  <si>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</si>
  <si>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</si>
  <si>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</si>
  <si>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</si>
  <si>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</si>
  <si>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</si>
  <si>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</si>
  <si>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</si>
  <si>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</si>
  <si>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</si>
  <si>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</si>
  <si>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</si>
  <si>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</si>
  <si>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</si>
  <si>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</si>
  <si>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</si>
  <si>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</si>
  <si>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</si>
  <si>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</si>
  <si>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</si>
  <si>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</si>
  <si>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</si>
  <si>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</si>
  <si>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</si>
  <si>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</si>
  <si>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</si>
  <si>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</si>
  <si>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</si>
  <si>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</si>
  <si>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</si>
  <si>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</si>
  <si>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</si>
  <si>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</si>
  <si>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</si>
  <si>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</si>
  <si>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</si>
  <si>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</si>
  <si>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</si>
  <si>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</si>
  <si>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</si>
  <si>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</si>
  <si>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</si>
  <si>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</si>
  <si>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</si>
  <si>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</si>
  <si>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</si>
  <si>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</si>
  <si>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</si>
  <si>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</si>
  <si>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</si>
  <si>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</si>
  <si>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</si>
  <si>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</si>
  <si>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</si>
  <si>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</si>
  <si>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</si>
  <si>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</si>
  <si>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</si>
  <si>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</si>
  <si>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</si>
  <si>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</si>
  <si>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</si>
  <si>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</si>
  <si>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</si>
  <si>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</si>
  <si>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</si>
  <si>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</si>
  <si>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</si>
  <si>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</si>
  <si>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</si>
  <si>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</si>
  <si>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</si>
  <si>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</si>
  <si>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</si>
  <si>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</si>
  <si>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</si>
  <si>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</si>
  <si>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</si>
  <si>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</si>
  <si>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</si>
  <si>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</si>
  <si>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</si>
  <si>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</si>
  <si>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</si>
  <si>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</si>
  <si>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</si>
  <si>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</si>
  <si>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</si>
  <si>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</si>
  <si>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</si>
  <si>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</si>
  <si>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</si>
  <si>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</si>
  <si>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</si>
  <si>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</si>
  <si>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</si>
  <si>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</si>
  <si>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</si>
  <si>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</si>
  <si>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</si>
  <si>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</si>
  <si>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</si>
  <si>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</si>
  <si>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</si>
  <si>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</si>
  <si>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</si>
  <si>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</si>
  <si>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</si>
  <si>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</si>
  <si>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</si>
  <si>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</si>
  <si>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</si>
  <si>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</si>
  <si>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</si>
  <si>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</si>
  <si>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</si>
  <si>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</si>
  <si>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</si>
  <si>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</si>
  <si>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</si>
  <si>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</si>
  <si>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</si>
  <si>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</si>
  <si>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</si>
  <si>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</si>
  <si>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</si>
  <si>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</si>
  <si>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</si>
  <si>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</si>
  <si>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</si>
  <si>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</si>
  <si>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</si>
  <si>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</si>
  <si>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</si>
  <si>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</si>
  <si>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</si>
  <si>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</si>
  <si>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</si>
  <si>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</si>
  <si>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</si>
  <si>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</si>
  <si>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</si>
  <si>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</si>
  <si>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</si>
  <si>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</si>
  <si>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</si>
  <si>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</si>
  <si>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</si>
  <si>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</si>
  <si>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</si>
  <si>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</si>
  <si>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</si>
  <si>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</si>
  <si>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</si>
  <si>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</si>
  <si>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</si>
  <si>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</si>
  <si>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</si>
  <si>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</si>
  <si>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</si>
  <si>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</si>
  <si>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</si>
  <si>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</si>
  <si>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</si>
  <si>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</si>
  <si>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</si>
  <si>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</si>
  <si>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</si>
  <si>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</si>
  <si>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</si>
  <si>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</si>
  <si>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</si>
  <si>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</si>
  <si>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</si>
  <si>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</si>
  <si>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</si>
  <si>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</si>
  <si>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</si>
  <si>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</si>
  <si>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</si>
  <si>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</si>
  <si>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</si>
  <si>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</si>
  <si>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</si>
  <si>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</si>
  <si>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</si>
  <si>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</si>
  <si>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</si>
  <si>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</si>
  <si>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</si>
  <si>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</si>
  <si>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</si>
  <si>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</si>
  <si>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</si>
  <si>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</si>
  <si>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</si>
  <si>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</si>
  <si>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</si>
  <si>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</si>
  <si>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</si>
  <si>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</si>
  <si>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</si>
  <si>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</si>
  <si>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</si>
  <si>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</si>
  <si>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</si>
  <si>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</si>
  <si>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</si>
  <si>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</si>
  <si>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</si>
  <si>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</si>
  <si>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</si>
  <si>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</si>
  <si>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</si>
  <si>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</si>
  <si>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</si>
  <si>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</si>
  <si>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</si>
  <si>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</si>
  <si>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</si>
  <si>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</si>
  <si>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</si>
  <si>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</si>
  <si>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</si>
  <si>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</si>
  <si>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</si>
  <si>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</si>
  <si>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</si>
  <si>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</si>
  <si>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</si>
  <si>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</si>
  <si>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</si>
  <si>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</si>
  <si>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</si>
  <si>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</si>
  <si>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</si>
  <si>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</si>
  <si>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</si>
  <si>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</si>
  <si>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</si>
  <si>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</si>
  <si>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</si>
  <si>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</si>
  <si>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</si>
  <si>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</si>
  <si>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</si>
  <si>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</si>
  <si>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</si>
  <si>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</si>
  <si>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</si>
  <si>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</si>
  <si>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</si>
  <si>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</si>
  <si>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</si>
  <si>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</si>
  <si>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</si>
  <si>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</si>
  <si>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</si>
  <si>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</si>
  <si>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</si>
  <si>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</si>
  <si>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</si>
  <si>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</si>
  <si>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</si>
  <si>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</si>
  <si>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</si>
  <si>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</si>
  <si>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</si>
  <si>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</si>
  <si>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</si>
  <si>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</si>
  <si>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</si>
  <si>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</si>
  <si>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</si>
  <si>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</si>
  <si>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</si>
  <si>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</si>
  <si>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</si>
  <si>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</si>
  <si>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</si>
  <si>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</si>
  <si>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</si>
  <si>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</si>
  <si>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</si>
  <si>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</si>
  <si>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</si>
  <si>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</si>
  <si>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</si>
  <si>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</si>
  <si>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</si>
  <si>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</si>
  <si>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</si>
  <si>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</si>
  <si>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</si>
  <si>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</si>
  <si>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</si>
  <si>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</si>
  <si>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</si>
  <si>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</si>
  <si>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</si>
  <si>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</si>
  <si>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</si>
  <si>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</si>
  <si>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</si>
  <si>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</si>
  <si>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</si>
  <si>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</si>
  <si>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</si>
  <si>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</si>
  <si>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</si>
  <si>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</si>
  <si>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</si>
  <si>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</si>
  <si>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</si>
  <si>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</si>
  <si>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</si>
  <si>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</si>
  <si>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</si>
  <si>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</si>
  <si>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</si>
  <si>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</si>
  <si>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</si>
  <si>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</si>
  <si>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</si>
  <si>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</si>
  <si>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</si>
  <si>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</si>
  <si>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</si>
  <si>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</si>
  <si>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</si>
  <si>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</si>
  <si>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</si>
  <si>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</si>
  <si>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</si>
  <si>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</si>
  <si>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</si>
  <si>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</si>
  <si>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</si>
  <si>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</si>
  <si>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</si>
  <si>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</si>
  <si>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</si>
  <si>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</si>
  <si>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</si>
  <si>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</si>
  <si>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</si>
  <si>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</si>
  <si>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</si>
  <si>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</si>
  <si>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</si>
  <si>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</si>
  <si>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</si>
  <si>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</si>
  <si>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</si>
  <si>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</si>
  <si>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</si>
  <si>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</si>
  <si>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</si>
  <si>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</si>
  <si>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</si>
  <si>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</si>
  <si>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</si>
  <si>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</si>
  <si>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</si>
  <si>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</si>
  <si>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</si>
  <si>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</si>
  <si>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</si>
  <si>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</si>
  <si>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</si>
  <si>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</si>
  <si>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</si>
  <si>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</si>
  <si>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</si>
  <si>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</si>
  <si>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</si>
  <si>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</si>
  <si>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</si>
  <si>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</si>
  <si>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</si>
  <si>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</si>
  <si>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</si>
  <si>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</si>
  <si>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</si>
  <si>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</si>
  <si>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</si>
  <si>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</si>
  <si>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</si>
  <si>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</si>
  <si>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</si>
  <si>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</si>
  <si>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</si>
  <si>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</si>
  <si>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</si>
  <si>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</si>
  <si>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</si>
  <si>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</si>
  <si>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</si>
  <si>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</si>
  <si>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</si>
  <si>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</si>
  <si>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</si>
  <si>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</si>
  <si>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</si>
  <si>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</si>
  <si>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</si>
  <si>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</si>
  <si>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</si>
  <si>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</si>
  <si>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</si>
  <si>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</si>
  <si>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</si>
  <si>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</si>
  <si>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</si>
  <si>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</si>
  <si>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</si>
  <si>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</si>
  <si>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</si>
  <si>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</si>
  <si>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</si>
  <si>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</si>
  <si>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</si>
  <si>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</si>
  <si>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</si>
  <si>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</si>
  <si>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</si>
  <si>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</si>
  <si>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</si>
  <si>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</si>
  <si>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</si>
  <si>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</si>
  <si>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</si>
  <si>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</si>
  <si>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</si>
  <si>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</si>
  <si>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</si>
  <si>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</si>
  <si>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</si>
  <si>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</si>
  <si>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</si>
  <si>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</si>
  <si>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</si>
  <si>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</si>
  <si>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</si>
  <si>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</si>
  <si>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</si>
  <si>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</si>
  <si>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</si>
  <si>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</si>
  <si>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</si>
  <si>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</si>
  <si>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</si>
  <si>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</si>
  <si>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</si>
  <si>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</si>
  <si>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</si>
  <si>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</si>
  <si>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</si>
  <si>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</si>
  <si>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</si>
  <si>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</si>
  <si>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</si>
  <si>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</si>
  <si>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</si>
  <si>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</si>
  <si>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</si>
  <si>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</si>
  <si>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</si>
  <si>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</si>
  <si>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</si>
  <si>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</si>
  <si>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</si>
  <si>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</si>
  <si>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</si>
  <si>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</si>
  <si>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</si>
  <si>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</si>
  <si>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</si>
  <si>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</si>
  <si>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</si>
  <si>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</si>
  <si>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</si>
  <si>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</si>
  <si>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</si>
  <si>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</si>
  <si>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</si>
  <si>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</si>
  <si>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</si>
  <si>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</si>
  <si>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</si>
  <si>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</si>
  <si>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</si>
  <si>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</si>
  <si>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</si>
  <si>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</si>
  <si>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</si>
  <si>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</si>
  <si>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</si>
  <si>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</si>
  <si>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</si>
  <si>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</si>
  <si>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</si>
  <si>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</si>
  <si>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</si>
  <si>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</si>
  <si>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</si>
  <si>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</si>
  <si>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</si>
  <si>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</si>
  <si>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</si>
  <si>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</si>
  <si>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</si>
  <si>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</si>
  <si>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</si>
  <si>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</si>
  <si>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</si>
  <si>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</si>
  <si>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</si>
  <si>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</si>
  <si>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</si>
  <si>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</si>
  <si>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</si>
  <si>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</si>
  <si>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</si>
  <si>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</si>
  <si>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</si>
  <si>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</si>
  <si>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</si>
  <si>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</si>
  <si>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</si>
  <si>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</si>
  <si>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</si>
  <si>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</si>
  <si>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</si>
  <si>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</si>
  <si>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</si>
  <si>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</si>
  <si>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</si>
  <si>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</si>
  <si>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</si>
  <si>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</si>
  <si>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</si>
  <si>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</si>
  <si>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</si>
  <si>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</si>
  <si>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</si>
  <si>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</si>
  <si>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</si>
  <si>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</si>
  <si>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</si>
  <si>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</si>
  <si>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</si>
  <si>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</si>
  <si>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</si>
  <si>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</si>
  <si>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</si>
  <si>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</si>
  <si>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</si>
  <si>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</si>
  <si>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</si>
  <si>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</si>
  <si>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</si>
  <si>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</si>
  <si>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</si>
  <si>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</si>
  <si>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</si>
  <si>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</si>
  <si>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</si>
  <si>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</si>
  <si>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</si>
  <si>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</si>
  <si>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</si>
  <si>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</si>
  <si>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</si>
  <si>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</si>
  <si>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</si>
  <si>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</si>
  <si>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</si>
  <si>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</si>
  <si>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</si>
  <si>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</si>
  <si>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</si>
  <si>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</si>
  <si>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</si>
  <si>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</si>
  <si>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</si>
  <si>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</si>
  <si>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</si>
  <si>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</si>
  <si>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</si>
  <si>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</si>
  <si>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</si>
  <si>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</si>
  <si>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</si>
  <si>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</si>
  <si>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</si>
  <si>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</si>
  <si>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</si>
  <si>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</si>
  <si>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</si>
  <si>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</si>
  <si>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</si>
  <si>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</si>
  <si>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</si>
  <si>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</si>
  <si>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</si>
  <si>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</si>
  <si>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</si>
  <si>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</si>
  <si>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</si>
  <si>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</si>
  <si>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</si>
  <si>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</si>
  <si>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</si>
  <si>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</si>
  <si>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</si>
  <si>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</si>
  <si>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</si>
  <si>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</si>
  <si>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</si>
  <si>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</si>
  <si>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</si>
  <si>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</si>
  <si>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</si>
  <si>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</si>
  <si>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</si>
  <si>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</si>
  <si>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</si>
  <si>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</si>
  <si>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</si>
  <si>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</si>
  <si>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</si>
  <si>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</si>
  <si>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</si>
  <si>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</si>
  <si>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</si>
  <si>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</si>
  <si>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</si>
  <si>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</si>
  <si>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</si>
  <si>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</si>
  <si>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</si>
  <si>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</si>
  <si>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</si>
  <si>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</si>
  <si>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</si>
  <si>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</si>
  <si>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</si>
  <si>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</si>
  <si>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</si>
  <si>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</si>
  <si>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</si>
  <si>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</si>
  <si>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</si>
  <si>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</si>
  <si>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</si>
  <si>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</si>
  <si>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</si>
  <si>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</si>
  <si>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</si>
  <si>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</si>
  <si>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</si>
  <si>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</si>
  <si>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</si>
  <si>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</si>
  <si>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</si>
  <si>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</si>
  <si>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</si>
  <si>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</si>
  <si>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</si>
  <si>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</si>
  <si>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</si>
  <si>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</si>
  <si>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</si>
  <si>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</si>
  <si>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</si>
  <si>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</si>
  <si>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</si>
  <si>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</si>
  <si>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</si>
  <si>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</si>
  <si>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</si>
  <si>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</si>
  <si>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</si>
  <si>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</si>
  <si>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</si>
  <si>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</si>
  <si>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</si>
  <si>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</si>
  <si>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</si>
  <si>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</si>
  <si>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</si>
  <si>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</si>
  <si>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</si>
  <si>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</si>
  <si>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</si>
  <si>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</si>
  <si>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</si>
  <si>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</si>
  <si>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</si>
  <si>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</si>
  <si>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</si>
  <si>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</si>
  <si>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</si>
  <si>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</si>
  <si>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</si>
  <si>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</si>
  <si>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</si>
  <si>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</si>
  <si>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</si>
  <si>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</si>
  <si>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</si>
  <si>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</si>
  <si>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</si>
  <si>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</si>
  <si>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</si>
  <si>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</si>
  <si>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</si>
  <si>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</si>
  <si>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</si>
  <si>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</si>
  <si>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</si>
  <si>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</si>
  <si>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</si>
  <si>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</si>
  <si>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</si>
  <si>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</si>
  <si>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</si>
  <si>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</si>
  <si>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</si>
  <si>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</si>
  <si>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</si>
  <si>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</si>
  <si>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</si>
  <si>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</si>
  <si>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</si>
  <si>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</si>
  <si>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</si>
  <si>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</si>
  <si>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</si>
  <si>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</si>
  <si>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</si>
  <si>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</si>
  <si>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</si>
  <si>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</si>
  <si>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</si>
  <si>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</si>
  <si>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</si>
  <si>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</si>
  <si>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</si>
  <si>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</si>
  <si>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</si>
  <si>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</si>
  <si>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</si>
  <si>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</si>
  <si>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</si>
  <si>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</si>
  <si>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</si>
  <si>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</si>
  <si>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</si>
  <si>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</si>
  <si>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</si>
  <si>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</si>
  <si>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</si>
  <si>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</si>
  <si>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</si>
  <si>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</si>
  <si>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</si>
  <si>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</si>
  <si>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</si>
  <si>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</si>
  <si>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</si>
  <si>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</si>
  <si>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</si>
  <si>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</si>
  <si>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</si>
  <si>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</si>
  <si>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</si>
  <si>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</si>
  <si>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</si>
  <si>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</si>
  <si>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</si>
  <si>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</si>
  <si>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</si>
  <si>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</si>
  <si>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</si>
  <si>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</si>
  <si>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</si>
  <si>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</si>
  <si>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</si>
  <si>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</si>
  <si>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</si>
  <si>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</si>
  <si>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</si>
  <si>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</si>
  <si>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</si>
  <si>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</si>
  <si>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</si>
  <si>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</si>
  <si>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</si>
  <si>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</si>
  <si>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</si>
  <si>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</si>
  <si>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</si>
  <si>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</si>
  <si>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</si>
  <si>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</si>
  <si>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</si>
  <si>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</si>
  <si>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</si>
  <si>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</si>
  <si>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</si>
  <si>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</si>
  <si>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</si>
  <si>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</si>
  <si>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</si>
  <si>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</si>
  <si>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</si>
  <si>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</si>
  <si>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</si>
  <si>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</si>
  <si>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</si>
  <si>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</si>
  <si>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</si>
  <si>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</si>
  <si>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</si>
  <si>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</si>
  <si>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</si>
  <si>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</si>
  <si>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</si>
  <si>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</si>
  <si>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</si>
  <si>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</si>
  <si>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</si>
  <si>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</si>
  <si>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</si>
  <si>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</si>
  <si>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</si>
  <si>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</si>
  <si>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</si>
  <si>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</si>
  <si>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</si>
  <si>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</si>
  <si>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</si>
  <si>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</si>
  <si>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</si>
  <si>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</si>
  <si>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</si>
  <si>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</si>
  <si>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</si>
  <si>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</si>
  <si>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</si>
  <si>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</si>
  <si>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</si>
  <si>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</si>
  <si>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</si>
  <si>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</si>
  <si>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</si>
  <si>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</si>
  <si>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</si>
  <si>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</si>
  <si>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</si>
  <si>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</si>
  <si>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</si>
  <si>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</si>
  <si>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</si>
  <si>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</si>
  <si>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</si>
  <si>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</si>
  <si>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</si>
  <si>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</si>
  <si>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</si>
  <si>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</si>
  <si>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</si>
  <si>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</si>
  <si>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</si>
  <si>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</si>
  <si>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</si>
  <si>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</si>
  <si>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</si>
  <si>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</si>
  <si>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</si>
  <si>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</si>
  <si>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</si>
  <si>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</si>
  <si>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</si>
  <si>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</si>
  <si>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</si>
  <si>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</si>
  <si>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</si>
  <si>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</si>
  <si>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</si>
  <si>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</si>
  <si>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</si>
  <si>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</si>
  <si>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</si>
  <si>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</si>
  <si>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</si>
  <si>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</si>
  <si>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</si>
  <si>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</si>
  <si>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</si>
  <si>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</si>
  <si>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</si>
  <si>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</si>
  <si>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</si>
  <si>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</si>
  <si>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</si>
  <si>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</si>
  <si>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</si>
  <si>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</si>
  <si>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</si>
  <si>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</si>
  <si>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</si>
  <si>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</si>
  <si>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</si>
  <si>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</si>
  <si>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</si>
  <si>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</si>
  <si>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</si>
  <si>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</si>
  <si>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</si>
  <si>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</si>
  <si>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</si>
  <si>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</si>
  <si>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</si>
  <si>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</si>
  <si>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</si>
  <si>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</si>
  <si>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</si>
  <si>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</si>
  <si>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</si>
  <si>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</si>
  <si>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</si>
  <si>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</si>
  <si>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</si>
  <si>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</si>
  <si>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</si>
  <si>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</si>
  <si>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</si>
  <si>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</si>
  <si>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</si>
  <si>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</si>
  <si>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</si>
  <si>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</si>
  <si>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</si>
  <si>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</si>
  <si>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</si>
  <si>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</si>
  <si>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</si>
  <si>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</si>
  <si>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</si>
  <si>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</si>
  <si>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</si>
  <si>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</si>
  <si>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</si>
  <si>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</si>
  <si>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</si>
  <si>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</si>
  <si>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</si>
  <si>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</si>
  <si>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</si>
  <si>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</si>
  <si>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</si>
  <si>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</si>
  <si>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</si>
  <si>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</si>
  <si>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</si>
  <si>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</si>
  <si>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</si>
  <si>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</si>
  <si>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</si>
  <si>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</si>
  <si>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</si>
  <si>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</si>
  <si>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</si>
  <si>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</si>
  <si>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</si>
  <si>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</si>
  <si>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</si>
  <si>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</si>
  <si>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</si>
  <si>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</si>
  <si>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</si>
  <si>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</si>
  <si>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</si>
  <si>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</si>
  <si>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</si>
  <si>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</si>
  <si>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</si>
  <si>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</si>
  <si>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</si>
  <si>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</si>
  <si>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</si>
  <si>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</si>
  <si>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</si>
  <si>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</si>
  <si>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</si>
  <si>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</si>
  <si>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</si>
  <si>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</si>
  <si>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</si>
  <si>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</si>
  <si>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</si>
  <si>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</si>
  <si>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</si>
  <si>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</si>
  <si>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</si>
  <si>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</si>
  <si>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</si>
  <si>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</si>
  <si>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</si>
  <si>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</si>
  <si>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</si>
  <si>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</si>
  <si>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</si>
  <si>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</si>
  <si>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</si>
  <si>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</si>
  <si>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</si>
  <si>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</si>
  <si>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</si>
  <si>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</si>
  <si>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</si>
  <si>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</si>
  <si>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</si>
  <si>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</si>
  <si>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</si>
  <si>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</si>
  <si>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</si>
  <si>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</si>
  <si>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</si>
  <si>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</si>
  <si>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</si>
  <si>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</si>
  <si>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</si>
  <si>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</si>
  <si>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</si>
  <si>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</si>
  <si>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</si>
  <si>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</si>
  <si>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</si>
  <si>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</si>
  <si>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</si>
  <si>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</si>
  <si>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</si>
  <si>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</si>
  <si>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</si>
  <si>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</si>
  <si>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</si>
  <si>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</si>
  <si>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</si>
  <si>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</si>
  <si>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</si>
  <si>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</si>
  <si>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</si>
  <si>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</si>
  <si>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</si>
  <si>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</si>
  <si>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</si>
  <si>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</si>
  <si>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</si>
  <si>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</si>
  <si>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</si>
  <si>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</si>
  <si>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</si>
  <si>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</si>
  <si>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</si>
  <si>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</si>
  <si>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</si>
  <si>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</si>
  <si>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</si>
  <si>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</si>
  <si>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</si>
  <si>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</si>
  <si>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</si>
  <si>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</si>
  <si>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</si>
  <si>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</si>
  <si>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</si>
  <si>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</si>
  <si>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</si>
  <si>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</si>
  <si>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</si>
  <si>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</si>
  <si>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</si>
  <si>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</si>
  <si>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</si>
  <si>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</si>
  <si>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</si>
  <si>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</si>
  <si>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</si>
  <si>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</si>
  <si>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</si>
  <si>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</si>
  <si>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</si>
  <si>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</si>
  <si>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</si>
  <si>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</si>
  <si>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</si>
  <si>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</si>
  <si>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</si>
  <si>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</si>
  <si>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</si>
  <si>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</si>
  <si>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</si>
  <si>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</si>
  <si>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</si>
  <si>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</si>
  <si>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</si>
  <si>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</si>
  <si>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</si>
  <si>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</si>
  <si>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</si>
  <si>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</si>
  <si>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</si>
  <si>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</si>
  <si>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</si>
  <si>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</si>
  <si>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</si>
  <si>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</si>
  <si>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</si>
  <si>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</si>
  <si>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</si>
  <si>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</si>
  <si>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</si>
  <si>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</si>
  <si>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</si>
  <si>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</si>
  <si>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</si>
  <si>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</si>
  <si>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</si>
  <si>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</si>
  <si>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</si>
  <si>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</si>
  <si>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</si>
  <si>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</si>
  <si>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</si>
  <si>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</si>
  <si>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</si>
  <si>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</si>
  <si>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</si>
  <si>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</si>
  <si>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</si>
  <si>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</si>
  <si>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</si>
  <si>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</si>
  <si>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</si>
  <si>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</si>
  <si>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</si>
  <si>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</si>
  <si>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</si>
  <si>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</si>
  <si>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</si>
  <si>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</si>
  <si>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</si>
  <si>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</si>
  <si>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</si>
  <si>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</si>
  <si>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</si>
  <si>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</si>
  <si>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</si>
  <si>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</si>
  <si>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</si>
  <si>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</si>
  <si>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</si>
  <si>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</si>
  <si>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</si>
  <si>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</si>
  <si>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</si>
  <si>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</si>
  <si>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</si>
  <si>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</si>
  <si>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</si>
  <si>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</si>
  <si>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</si>
  <si>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</si>
  <si>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</si>
  <si>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</si>
  <si>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</si>
  <si>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</si>
  <si>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</si>
  <si>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</si>
  <si>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</si>
  <si>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</si>
  <si>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</si>
  <si>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</si>
  <si>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</si>
  <si>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</si>
  <si>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</si>
  <si>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</si>
  <si>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</si>
  <si>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</si>
  <si>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</si>
  <si>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</si>
  <si>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</si>
  <si>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</si>
  <si>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</si>
  <si>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</si>
  <si>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</si>
  <si>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</si>
  <si>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</si>
  <si>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</si>
  <si>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</si>
  <si>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</si>
  <si>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</si>
  <si>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</si>
  <si>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</si>
  <si>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</si>
  <si>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</si>
  <si>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</si>
  <si>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</si>
  <si>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</si>
  <si>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</si>
  <si>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</si>
  <si>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</si>
  <si>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</si>
  <si>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</si>
  <si>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</si>
  <si>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</si>
  <si>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</si>
  <si>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</si>
  <si>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</si>
  <si>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</si>
  <si>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</si>
  <si>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</si>
  <si>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</si>
  <si>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</si>
  <si>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</si>
  <si>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</si>
  <si>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</si>
  <si>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</si>
  <si>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</si>
  <si>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</si>
  <si>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</si>
  <si>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</si>
  <si>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</si>
  <si>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</si>
  <si>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</si>
  <si>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</si>
  <si>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</si>
  <si>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</si>
  <si>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</si>
  <si>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</si>
  <si>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</si>
  <si>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</si>
  <si>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</si>
  <si>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</si>
  <si>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</si>
  <si>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</si>
  <si>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</si>
  <si>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</si>
  <si>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</si>
  <si>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</si>
  <si>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</si>
  <si>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</si>
  <si>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</si>
  <si>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</si>
  <si>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</si>
  <si>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</si>
  <si>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</si>
  <si>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</si>
  <si>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</si>
  <si>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</si>
  <si>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</si>
  <si>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</si>
  <si>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</si>
  <si>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</si>
  <si>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</si>
  <si>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</si>
  <si>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</si>
  <si>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</si>
  <si>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</si>
  <si>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</si>
  <si>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</si>
  <si>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</si>
  <si>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</si>
  <si>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</si>
  <si>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</si>
  <si>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</si>
  <si>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</si>
  <si>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</si>
  <si>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</si>
  <si>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</si>
  <si>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</si>
  <si>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</si>
  <si>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</si>
  <si>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</si>
  <si>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</si>
  <si>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</si>
  <si>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</si>
  <si>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</si>
  <si>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</si>
  <si>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</si>
  <si>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</si>
  <si>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</si>
  <si>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</si>
  <si>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</si>
  <si>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</si>
  <si>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</si>
  <si>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</si>
  <si>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</si>
  <si>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</si>
  <si>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</si>
  <si>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</si>
  <si>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</si>
  <si>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</si>
  <si>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</si>
  <si>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</si>
  <si>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</si>
  <si>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</si>
  <si>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</si>
  <si>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</si>
  <si>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</si>
  <si>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</si>
  <si>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</si>
  <si>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</si>
  <si>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</si>
  <si>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</si>
  <si>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</si>
  <si>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</si>
  <si>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</si>
  <si>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</si>
  <si>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</si>
  <si>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</si>
  <si>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</si>
  <si>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</si>
  <si>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</si>
  <si>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</si>
  <si>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</si>
  <si>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</si>
  <si>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</si>
  <si>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</si>
  <si>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</si>
  <si>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</si>
  <si>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</si>
  <si>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</si>
  <si>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</si>
  <si>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</si>
  <si>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</si>
  <si>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</si>
  <si>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</si>
  <si>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</si>
  <si>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</si>
  <si>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</si>
  <si>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</si>
  <si>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</si>
  <si>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</si>
  <si>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</si>
  <si>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</si>
  <si>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</si>
  <si>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</si>
  <si>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</si>
  <si>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</si>
  <si>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</si>
  <si>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</si>
  <si>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</si>
  <si>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</si>
  <si>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</si>
  <si>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</si>
  <si>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</si>
  <si>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</si>
  <si>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</si>
  <si>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</si>
  <si>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</si>
  <si>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</si>
  <si>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</si>
  <si>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</si>
  <si>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</si>
  <si>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</si>
  <si>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</si>
  <si>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</si>
  <si>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</si>
  <si>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</si>
  <si>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</si>
  <si>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</si>
  <si>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</si>
  <si>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</si>
  <si>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</si>
  <si>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</si>
  <si>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</si>
  <si>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</si>
  <si>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</si>
  <si>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</si>
  <si>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</si>
  <si>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</si>
  <si>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</si>
  <si>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</si>
  <si>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</si>
  <si>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</si>
  <si>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</si>
  <si>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</si>
  <si>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</si>
  <si>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</si>
  <si>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</si>
  <si>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</si>
  <si>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</si>
  <si>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</si>
  <si>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</si>
  <si>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</si>
  <si>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</si>
  <si>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</si>
  <si>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</si>
  <si>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</si>
  <si>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</si>
  <si>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</si>
  <si>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</si>
  <si>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</si>
  <si>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</si>
  <si>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</si>
  <si>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</si>
  <si>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</si>
  <si>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</si>
  <si>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</si>
  <si>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</si>
  <si>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</si>
  <si>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</si>
  <si>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</si>
  <si>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</si>
  <si>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</si>
  <si>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</si>
  <si>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</si>
  <si>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</si>
  <si>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</si>
  <si>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</si>
  <si>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</si>
  <si>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</si>
  <si>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</si>
  <si>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</si>
  <si>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</si>
  <si>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</si>
  <si>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</si>
  <si>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</si>
  <si>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</si>
  <si>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</si>
  <si>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</si>
  <si>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</si>
  <si>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</si>
  <si>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</si>
  <si>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</si>
  <si>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</si>
  <si>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</si>
  <si>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</si>
  <si>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</si>
  <si>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</si>
  <si>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</si>
  <si>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</si>
  <si>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</si>
  <si>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</si>
  <si>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</si>
  <si>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</si>
  <si>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</si>
  <si>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</si>
  <si>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</si>
  <si>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</si>
  <si>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</si>
  <si>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</si>
  <si>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</si>
  <si>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</si>
  <si>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</si>
  <si>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</si>
  <si>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</si>
  <si>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</si>
  <si>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</si>
  <si>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</si>
  <si>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</si>
  <si>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</si>
  <si>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</si>
  <si>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</si>
  <si>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</si>
  <si>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</si>
  <si>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</si>
  <si>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</si>
  <si>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</si>
  <si>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</si>
  <si>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</si>
  <si>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</si>
  <si>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</si>
  <si>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</si>
  <si>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</si>
  <si>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</si>
  <si>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</si>
  <si>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</si>
  <si>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</si>
  <si>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</si>
  <si>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</si>
  <si>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</si>
  <si>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</si>
  <si>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</si>
  <si>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</si>
  <si>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</si>
  <si>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</si>
  <si>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</si>
  <si>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</si>
  <si>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</si>
  <si>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</si>
  <si>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</si>
  <si>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</si>
  <si>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</si>
  <si>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</si>
  <si>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</si>
  <si>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</si>
  <si>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</si>
  <si>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</si>
  <si>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</si>
  <si>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</si>
  <si>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</si>
  <si>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</si>
  <si>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</si>
  <si>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</si>
  <si>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</si>
  <si>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</si>
  <si>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</si>
  <si>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</si>
  <si>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</si>
  <si>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</si>
  <si>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</si>
  <si>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</si>
  <si>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</si>
  <si>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</si>
  <si>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</si>
  <si>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</si>
  <si>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</si>
  <si>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</si>
  <si>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</si>
  <si>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</si>
  <si>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</si>
  <si>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</si>
  <si>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</si>
  <si>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</si>
  <si>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</si>
  <si>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</si>
  <si>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</si>
  <si>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</si>
  <si>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</si>
  <si>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</si>
  <si>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</si>
  <si>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</si>
  <si>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</si>
  <si>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</si>
  <si>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</si>
  <si>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</si>
  <si>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</si>
  <si>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</si>
  <si>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</si>
  <si>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</si>
  <si>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</si>
  <si>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</si>
  <si>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</si>
  <si>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</si>
  <si>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</si>
  <si>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</si>
  <si>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</si>
  <si>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</si>
  <si>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</si>
  <si>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</si>
  <si>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</si>
  <si>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</si>
  <si>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</si>
  <si>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</si>
  <si>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</si>
  <si>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</si>
  <si>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</si>
  <si>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</si>
  <si>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</si>
  <si>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</si>
  <si>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</si>
  <si>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</si>
  <si>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</si>
  <si>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</si>
  <si>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</si>
  <si>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</si>
  <si>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</si>
  <si>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</si>
  <si>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</si>
  <si>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</si>
  <si>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</si>
  <si>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</si>
  <si>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</si>
  <si>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</si>
  <si>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</si>
  <si>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</si>
  <si>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</si>
  <si>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</si>
  <si>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</si>
  <si>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</si>
  <si>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</si>
  <si>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</si>
  <si>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</si>
  <si>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</si>
  <si>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</si>
  <si>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</si>
  <si>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</si>
  <si>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</si>
  <si>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</si>
  <si>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</si>
  <si>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</si>
  <si>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</si>
  <si>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</si>
  <si>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</si>
  <si>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</si>
  <si>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</si>
  <si>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</si>
  <si>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</si>
  <si>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</si>
  <si>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</si>
  <si>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</si>
  <si>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</si>
  <si>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</si>
  <si>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</si>
  <si>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</si>
  <si>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</si>
  <si>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</si>
  <si>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</si>
  <si>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</si>
  <si>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</si>
  <si>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</si>
  <si>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</si>
  <si>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</si>
  <si>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</si>
  <si>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</si>
  <si>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</si>
  <si>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</si>
  <si>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</si>
  <si>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</si>
  <si>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</si>
  <si>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</si>
  <si>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</si>
  <si>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</si>
  <si>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</si>
  <si>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</si>
  <si>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</si>
  <si>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</si>
  <si>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</si>
  <si>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</si>
  <si>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</si>
  <si>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</si>
  <si>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</si>
  <si>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</si>
  <si>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</si>
  <si>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</si>
  <si>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</si>
  <si>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</si>
  <si>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</si>
  <si>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</si>
  <si>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</si>
  <si>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</si>
  <si>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</si>
  <si>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</si>
  <si>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</si>
  <si>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</si>
  <si>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</si>
  <si>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</si>
  <si>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</si>
  <si>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</si>
  <si>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</si>
  <si>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</si>
  <si>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</si>
  <si>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</si>
  <si>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</si>
  <si>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</si>
  <si>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</si>
  <si>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</si>
  <si>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</si>
  <si>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</si>
  <si>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</si>
  <si>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</si>
  <si>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</si>
  <si>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</si>
  <si>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</si>
  <si>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</si>
  <si>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</si>
  <si>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</si>
  <si>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</si>
  <si>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</si>
  <si>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</si>
  <si>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</si>
  <si>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</si>
  <si>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</si>
  <si>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</si>
  <si>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</si>
  <si>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</si>
  <si>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</si>
  <si>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</si>
  <si>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</si>
  <si>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</si>
  <si>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</si>
  <si>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</si>
  <si>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</si>
  <si>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</si>
  <si>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</si>
  <si>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</si>
  <si>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</si>
  <si>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</si>
  <si>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</si>
  <si>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</si>
  <si>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</si>
  <si>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</si>
  <si>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</si>
  <si>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</si>
  <si>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</si>
  <si>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</si>
  <si>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</si>
  <si>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</si>
  <si>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</si>
  <si>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</si>
  <si>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</si>
  <si>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</si>
  <si>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</si>
  <si>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</si>
  <si>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</si>
  <si>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</si>
  <si>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</si>
  <si>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</si>
  <si>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</si>
  <si>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</si>
  <si>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</si>
  <si>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</si>
  <si>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</si>
  <si>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</si>
  <si>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</si>
  <si>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</si>
  <si>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</si>
  <si>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</si>
  <si>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</si>
  <si>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</si>
  <si>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</si>
  <si>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</si>
  <si>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</si>
  <si>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</si>
  <si>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</si>
  <si>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</si>
  <si>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</si>
  <si>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</si>
  <si>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</si>
  <si>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</si>
  <si>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</si>
  <si>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</si>
  <si>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</si>
  <si>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</si>
  <si>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</si>
  <si>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</si>
  <si>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</si>
  <si>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</si>
  <si>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</si>
  <si>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</si>
  <si>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</si>
  <si>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</si>
  <si>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</si>
  <si>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</si>
  <si>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</si>
  <si>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</si>
  <si>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</si>
  <si>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</si>
  <si>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</si>
  <si>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</si>
  <si>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</si>
  <si>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</si>
  <si>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</si>
  <si>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</si>
  <si>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</si>
  <si>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</si>
  <si>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</si>
  <si>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</si>
  <si>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</si>
  <si>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</si>
  <si>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</si>
  <si>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</si>
  <si>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</si>
  <si>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</si>
  <si>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</si>
  <si>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</si>
  <si>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</si>
  <si>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</si>
  <si>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</si>
  <si>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</si>
  <si>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</si>
  <si>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</si>
  <si>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</si>
  <si>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</si>
  <si>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</si>
  <si>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</si>
  <si>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</si>
  <si>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</si>
  <si>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</si>
  <si>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</si>
  <si>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</si>
  <si>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</si>
  <si>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</si>
  <si>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</si>
  <si>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</si>
  <si>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</si>
  <si>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</si>
  <si>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</si>
  <si>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</si>
  <si>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</si>
  <si>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</si>
  <si>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</si>
  <si>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</si>
  <si>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</si>
  <si>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</si>
  <si>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</si>
  <si>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</si>
  <si>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</si>
  <si>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</si>
  <si>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</si>
  <si>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</si>
  <si>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</si>
  <si>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</si>
  <si>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</si>
  <si>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</si>
  <si>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</si>
  <si>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</si>
  <si>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</si>
  <si>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</si>
  <si>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</si>
  <si>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</si>
  <si>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</si>
  <si>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</si>
  <si>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</si>
  <si>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</si>
  <si>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</si>
  <si>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</si>
  <si>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</si>
  <si>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</si>
  <si>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</si>
  <si>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</si>
  <si>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</si>
  <si>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</si>
  <si>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</si>
  <si>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</si>
  <si>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</si>
  <si>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</si>
  <si>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</si>
  <si>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</si>
  <si>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</si>
  <si>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</si>
  <si>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</si>
  <si>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</si>
  <si>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</si>
  <si>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</si>
  <si>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</si>
  <si>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</si>
  <si>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</si>
  <si>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</si>
  <si>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</si>
  <si>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</si>
  <si>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</si>
  <si>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</si>
  <si>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</si>
  <si>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</si>
  <si>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</si>
  <si>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</si>
  <si>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</si>
  <si>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</si>
  <si>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</si>
  <si>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</si>
  <si>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</si>
  <si>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</si>
  <si>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</si>
  <si>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</si>
  <si>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</si>
  <si>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</si>
  <si>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</si>
  <si>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</si>
  <si>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</si>
  <si>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</si>
  <si>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</si>
  <si>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</si>
  <si>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</si>
  <si>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</si>
  <si>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</si>
  <si>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</si>
  <si>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</si>
  <si>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</si>
  <si>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</si>
  <si>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</si>
  <si>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</si>
  <si>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</si>
  <si>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</si>
  <si>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</si>
  <si>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</si>
  <si>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</si>
  <si>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</si>
  <si>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</si>
  <si>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</si>
  <si>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</si>
  <si>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</si>
  <si>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</si>
  <si>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</si>
  <si>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</si>
  <si>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</si>
  <si>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</si>
  <si>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</si>
  <si>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</si>
  <si>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</si>
  <si>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</si>
  <si>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</si>
  <si>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</si>
  <si>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</si>
  <si>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</si>
  <si>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</si>
  <si>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</si>
  <si>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</si>
  <si>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</si>
  <si>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</si>
  <si>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</si>
  <si>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</si>
  <si>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</si>
  <si>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</si>
  <si>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</si>
  <si>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</si>
  <si>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</si>
  <si>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</si>
  <si>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</si>
  <si>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</si>
  <si>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</si>
  <si>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</si>
  <si>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</si>
  <si>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</si>
  <si>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</si>
  <si>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</si>
  <si>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</si>
  <si>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</si>
  <si>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</si>
  <si>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</si>
  <si>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</si>
  <si>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</si>
  <si>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</si>
  <si>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</si>
  <si>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</si>
  <si>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</si>
  <si>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</si>
  <si>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</si>
  <si>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</si>
  <si>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</si>
  <si>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</si>
  <si>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</si>
  <si>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</si>
  <si>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</si>
  <si>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</si>
  <si>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</si>
  <si>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</si>
  <si>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</si>
  <si>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</si>
  <si>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</si>
  <si>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</si>
  <si>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</si>
  <si>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</si>
  <si>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</si>
  <si>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</si>
  <si>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</si>
  <si>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</si>
  <si>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</si>
  <si>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</si>
  <si>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</si>
  <si>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</si>
  <si>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</si>
  <si>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</si>
  <si>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</si>
  <si>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</si>
  <si>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</si>
  <si>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</si>
  <si>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</si>
  <si>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</si>
  <si>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</si>
  <si>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</si>
  <si>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</si>
  <si>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</si>
  <si>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</si>
  <si>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</si>
  <si>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</si>
  <si>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</si>
  <si>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</si>
  <si>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</si>
  <si>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</si>
  <si>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</si>
  <si>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</si>
  <si>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</si>
  <si>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</si>
  <si>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</si>
  <si>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</si>
  <si>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</si>
  <si>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</si>
  <si>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</si>
  <si>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</si>
  <si>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</si>
  <si>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</si>
  <si>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</si>
  <si>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</si>
  <si>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</si>
  <si>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</si>
  <si>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</si>
  <si>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</si>
  <si>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</si>
  <si>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</si>
  <si>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</si>
  <si>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</si>
  <si>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</si>
  <si>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</si>
  <si>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</si>
  <si>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</si>
  <si>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</si>
  <si>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</si>
  <si>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</si>
  <si>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</si>
  <si>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</si>
  <si>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</si>
  <si>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</si>
  <si>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</si>
  <si>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</si>
  <si>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</si>
  <si>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</si>
  <si>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</si>
  <si>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</si>
  <si>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</si>
  <si>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</si>
  <si>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</si>
  <si>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</si>
  <si>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</si>
  <si>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</si>
  <si>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</si>
  <si>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</si>
  <si>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</si>
  <si>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</si>
  <si>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</si>
  <si>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</si>
  <si>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</si>
  <si>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</si>
  <si>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</si>
  <si>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</si>
  <si>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</si>
  <si>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</si>
  <si>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</si>
  <si>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</si>
  <si>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</si>
  <si>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</si>
  <si>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</si>
  <si>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</si>
  <si>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</si>
  <si>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</si>
  <si>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</si>
  <si>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</si>
  <si>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</si>
  <si>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</si>
  <si>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</si>
  <si>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</si>
  <si>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</si>
  <si>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</si>
  <si>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</si>
  <si>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</si>
  <si>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</si>
  <si>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</si>
  <si>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</si>
  <si>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</si>
  <si>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</si>
  <si>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</si>
  <si>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</si>
  <si>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</si>
  <si>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</si>
  <si>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</si>
  <si>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</si>
  <si>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</si>
  <si>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</si>
  <si>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</si>
  <si>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</si>
  <si>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</si>
  <si>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</si>
  <si>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</si>
  <si>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</si>
  <si>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</si>
  <si>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</si>
  <si>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</si>
  <si>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</si>
  <si>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</si>
  <si>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</si>
  <si>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</si>
  <si>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</si>
  <si>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</si>
  <si>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</si>
  <si>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</si>
  <si>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</si>
  <si>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</si>
  <si>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</si>
  <si>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</si>
  <si>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</si>
  <si>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</si>
  <si>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</si>
  <si>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</si>
  <si>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</si>
  <si>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</si>
  <si>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</si>
  <si>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</si>
  <si>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</si>
  <si>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</si>
  <si>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</si>
  <si>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</si>
  <si>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</si>
  <si>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</si>
  <si>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</si>
  <si>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</si>
  <si>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</si>
  <si>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</si>
  <si>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</si>
  <si>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</si>
  <si>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</si>
  <si>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</si>
  <si>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</si>
  <si>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</si>
  <si>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</si>
  <si>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</si>
  <si>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</si>
  <si>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</si>
  <si>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</si>
  <si>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</si>
  <si>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</si>
  <si>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</si>
  <si>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</si>
  <si>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</si>
  <si>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</si>
  <si>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</si>
  <si>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</si>
  <si>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</si>
  <si>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</si>
  <si>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</si>
  <si>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</si>
  <si>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</si>
  <si>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</si>
  <si>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</si>
  <si>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</si>
  <si>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</si>
  <si>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</si>
  <si>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</si>
  <si>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</si>
  <si>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</si>
  <si>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</si>
  <si>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</si>
  <si>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</si>
  <si>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</si>
  <si>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</si>
  <si>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</si>
  <si>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</si>
  <si>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</si>
  <si>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</si>
  <si>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</si>
  <si>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</si>
  <si>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</si>
  <si>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</si>
  <si>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</si>
  <si>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</si>
  <si>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</si>
  <si>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</si>
  <si>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</si>
  <si>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</si>
  <si>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</si>
  <si>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</si>
  <si>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</si>
  <si>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</si>
  <si>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</si>
  <si>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</si>
  <si>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</si>
  <si>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</si>
  <si>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</si>
  <si>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</si>
  <si>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</si>
  <si>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</si>
  <si>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</si>
  <si>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</si>
  <si>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</si>
  <si>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</si>
  <si>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</si>
  <si>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</si>
  <si>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</si>
  <si>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</si>
  <si>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</si>
  <si>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</si>
  <si>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</si>
  <si>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</si>
  <si>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</si>
  <si>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</si>
  <si>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</si>
  <si>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</si>
  <si>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</si>
  <si>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</si>
  <si>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</si>
  <si>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</si>
  <si>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</si>
  <si>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</si>
  <si>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</si>
  <si>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</si>
  <si>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</si>
  <si>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</si>
  <si>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</si>
  <si>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</si>
  <si>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</si>
  <si>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</si>
  <si>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</si>
  <si>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</si>
  <si>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</si>
  <si>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</si>
  <si>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</si>
  <si>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</si>
  <si>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</si>
  <si>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</si>
  <si>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</si>
  <si>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</si>
  <si>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</si>
  <si>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</si>
  <si>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</si>
  <si>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</si>
  <si>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</si>
  <si>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</si>
  <si>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</si>
  <si>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</si>
  <si>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</si>
  <si>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</si>
  <si>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</si>
  <si>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</si>
  <si>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</si>
  <si>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</si>
  <si>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</si>
  <si>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</si>
  <si>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</si>
  <si>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</si>
  <si>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</si>
  <si>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</si>
  <si>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</si>
  <si>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</si>
  <si>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</si>
  <si>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</si>
  <si>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</si>
  <si>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</si>
  <si>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</si>
  <si>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</si>
  <si>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</si>
  <si>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</si>
  <si>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</si>
  <si>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</si>
  <si>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</si>
  <si>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</si>
  <si>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</si>
  <si>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</si>
  <si>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</si>
  <si>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</si>
  <si>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</si>
  <si>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</si>
  <si>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</si>
  <si>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</si>
  <si>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</si>
  <si>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</si>
  <si>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</si>
  <si>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</si>
  <si>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</si>
  <si>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</si>
  <si>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</si>
  <si>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</si>
  <si>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</si>
  <si>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</si>
  <si>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</si>
  <si>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</si>
  <si>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</si>
  <si>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</si>
  <si>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</si>
  <si>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</si>
  <si>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</si>
  <si>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</si>
  <si>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</si>
  <si>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</si>
  <si>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</si>
  <si>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</si>
  <si>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</si>
  <si>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</si>
  <si>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</si>
  <si>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</si>
  <si>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</si>
  <si>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</si>
  <si>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</si>
  <si>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</si>
  <si>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</si>
  <si>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</si>
  <si>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</si>
  <si>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</si>
  <si>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</si>
  <si>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</si>
  <si>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</si>
  <si>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</si>
  <si>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</si>
  <si>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</si>
  <si>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</si>
  <si>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</si>
  <si>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</si>
  <si>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</si>
  <si>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</si>
  <si>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</si>
  <si>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</si>
  <si>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</si>
  <si>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</si>
  <si>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</si>
  <si>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</si>
  <si>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</si>
  <si>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</si>
  <si>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</si>
  <si>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</si>
  <si>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</si>
  <si>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</si>
  <si>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</si>
  <si>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</si>
  <si>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</si>
  <si>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</si>
  <si>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</si>
  <si>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</si>
  <si>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</si>
  <si>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</si>
  <si>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</si>
  <si>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</si>
  <si>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</si>
  <si>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</si>
  <si>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</si>
  <si>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</si>
  <si>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</si>
  <si>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</si>
  <si>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</si>
  <si>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</si>
  <si>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</si>
  <si>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</si>
  <si>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</si>
  <si>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</si>
  <si>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</si>
  <si>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</si>
  <si>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</si>
  <si>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</si>
  <si>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</si>
  <si>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</si>
  <si>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</si>
  <si>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</si>
  <si>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</si>
  <si>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</si>
  <si>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</si>
  <si>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</si>
  <si>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</si>
  <si>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</si>
  <si>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</si>
  <si>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</si>
  <si>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</si>
  <si>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</si>
  <si>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</si>
  <si>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</si>
  <si>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</si>
  <si>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</si>
  <si>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</si>
  <si>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</si>
  <si>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</si>
  <si>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</si>
  <si>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</si>
  <si>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</si>
  <si>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</si>
  <si>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</si>
  <si>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</si>
  <si>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</si>
  <si>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</si>
  <si>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</si>
  <si>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</si>
  <si>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</si>
  <si>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</si>
  <si>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</si>
  <si>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</si>
  <si>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</si>
  <si>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</si>
  <si>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</si>
  <si>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</si>
  <si>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</si>
  <si>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</si>
  <si>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</si>
  <si>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</si>
  <si>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</si>
  <si>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</si>
  <si>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</si>
  <si>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</si>
  <si>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</si>
  <si>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</si>
  <si>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</si>
  <si>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</si>
  <si>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</si>
  <si>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</si>
  <si>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</si>
  <si>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</si>
  <si>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</si>
  <si>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</si>
  <si>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</si>
  <si>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</si>
  <si>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</si>
  <si>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</si>
  <si>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</si>
  <si>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</si>
  <si>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</si>
  <si>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</si>
  <si>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</si>
  <si>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</si>
  <si>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</si>
  <si>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</si>
  <si>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</si>
  <si>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</si>
  <si>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</si>
  <si>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</si>
  <si>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</si>
  <si>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</si>
  <si>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</si>
  <si>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</si>
  <si>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</si>
  <si>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</si>
  <si>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</si>
  <si>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</si>
  <si>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</si>
  <si>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</si>
  <si>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</si>
  <si>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</si>
  <si>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</si>
  <si>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</si>
  <si>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</si>
  <si>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</si>
  <si>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</si>
  <si>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</si>
  <si>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</si>
  <si>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</si>
  <si>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</si>
  <si>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</si>
  <si>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</si>
  <si>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</si>
  <si>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</si>
  <si>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</si>
  <si>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</si>
  <si>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</si>
  <si>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</si>
  <si>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</si>
  <si>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</si>
  <si>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</si>
  <si>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</si>
  <si>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</si>
  <si>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</si>
  <si>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</si>
  <si>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</si>
  <si>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</si>
  <si>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</si>
  <si>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</si>
  <si>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</si>
  <si>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</si>
  <si>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</si>
  <si>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</si>
  <si>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</si>
  <si>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</si>
  <si>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</si>
  <si>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</si>
  <si>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</si>
  <si>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</si>
  <si>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</si>
  <si>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</si>
  <si>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</si>
  <si>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</si>
  <si>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</si>
  <si>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</si>
  <si>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</si>
  <si>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</si>
  <si>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</si>
  <si>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</si>
  <si>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</si>
  <si>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</si>
  <si>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</si>
  <si>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</si>
  <si>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</si>
  <si>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</si>
  <si>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</si>
  <si>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</si>
  <si>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</si>
  <si>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</si>
  <si>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</si>
  <si>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</si>
  <si>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</si>
  <si>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</si>
  <si>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</si>
  <si>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</si>
  <si>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</si>
  <si>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</si>
  <si>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</si>
  <si>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</si>
  <si>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</si>
  <si>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</si>
  <si>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</si>
  <si>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</si>
  <si>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</si>
  <si>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</si>
  <si>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</si>
  <si>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</si>
  <si>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</si>
  <si>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</si>
  <si>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</si>
  <si>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</si>
  <si>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</si>
  <si>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</si>
  <si>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</si>
  <si>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</si>
  <si>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</si>
  <si>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</si>
  <si>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</si>
  <si>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</si>
  <si>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</si>
  <si>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</si>
  <si>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</si>
  <si>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</si>
  <si>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</si>
  <si>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</si>
  <si>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</si>
  <si>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</si>
  <si>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</si>
  <si>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</si>
  <si>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</si>
  <si>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</si>
  <si>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</si>
  <si>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</si>
  <si>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</si>
  <si>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</si>
  <si>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</si>
  <si>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</si>
  <si>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</si>
  <si>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</si>
  <si>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</si>
  <si>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</si>
  <si>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</si>
  <si>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</si>
  <si>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</si>
  <si>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</si>
  <si>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</si>
  <si>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</si>
  <si>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</si>
  <si>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</si>
  <si>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</si>
  <si>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</si>
  <si>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</si>
  <si>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</si>
  <si>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</si>
  <si>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</si>
  <si>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</si>
  <si>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</si>
  <si>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</si>
  <si>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</si>
  <si>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</si>
  <si>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</si>
  <si>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</si>
  <si>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</si>
  <si>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</si>
  <si>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</si>
  <si>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</si>
  <si>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</si>
  <si>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</si>
  <si>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</si>
  <si>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</si>
  <si>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</si>
  <si>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</si>
  <si>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</si>
  <si>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</si>
  <si>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</si>
  <si>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</si>
  <si>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</si>
  <si>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</si>
  <si>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</si>
  <si>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</si>
  <si>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</si>
  <si>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</si>
  <si>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</si>
  <si>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</si>
  <si>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</si>
  <si>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</si>
  <si>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</si>
  <si>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</si>
  <si>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</si>
  <si>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</si>
  <si>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</si>
  <si>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</si>
  <si>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</si>
  <si>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</si>
  <si>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</si>
  <si>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</si>
  <si>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</si>
  <si>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</si>
  <si>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</si>
  <si>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</si>
  <si>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</si>
  <si>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</si>
  <si>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</si>
  <si>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</si>
  <si>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</si>
  <si>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</si>
  <si>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</si>
  <si>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</si>
  <si>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</si>
  <si>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</si>
  <si>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</si>
  <si>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</si>
  <si>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</si>
  <si>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</si>
  <si>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</si>
  <si>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</si>
  <si>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</si>
  <si>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</si>
  <si>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</si>
  <si>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</si>
  <si>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</si>
  <si>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</si>
  <si>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</si>
  <si>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</si>
  <si>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</si>
  <si>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</si>
  <si>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</si>
  <si>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</si>
  <si>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</si>
  <si>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</si>
  <si>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</si>
  <si>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</si>
  <si>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</si>
  <si>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</si>
  <si>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</si>
  <si>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</si>
  <si>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</si>
  <si>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</si>
  <si>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</si>
  <si>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</si>
  <si>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</si>
  <si>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</si>
  <si>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</si>
  <si>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</si>
  <si>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</si>
  <si>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</si>
  <si>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</si>
  <si>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</si>
  <si>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</si>
  <si>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</si>
  <si>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</si>
  <si>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</si>
  <si>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</si>
  <si>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</si>
  <si>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</si>
  <si>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</si>
  <si>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</si>
  <si>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</si>
  <si>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</si>
  <si>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</si>
  <si>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</si>
  <si>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</si>
  <si>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</si>
  <si>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</si>
  <si>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</si>
  <si>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</si>
  <si>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</si>
  <si>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</si>
  <si>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</si>
  <si>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</si>
  <si>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</si>
  <si>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</si>
  <si>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</si>
  <si>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</si>
  <si>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</si>
  <si>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</si>
  <si>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</si>
  <si>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</si>
  <si>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</si>
  <si>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</si>
  <si>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</si>
  <si>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</si>
  <si>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</si>
  <si>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</si>
  <si>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</si>
  <si>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</si>
  <si>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</si>
  <si>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</si>
  <si>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</si>
  <si>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</si>
  <si>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</si>
  <si>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</si>
  <si>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</si>
  <si>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</si>
  <si>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</si>
  <si>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</si>
  <si>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</si>
  <si>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</si>
  <si>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</si>
  <si>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</si>
  <si>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</si>
  <si>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</si>
  <si>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</si>
  <si>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</si>
  <si>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</si>
  <si>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</si>
  <si>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</si>
  <si>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</si>
  <si>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</si>
  <si>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</si>
  <si>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</si>
  <si>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</si>
  <si>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</si>
  <si>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</si>
  <si>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</si>
  <si>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</si>
  <si>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</si>
  <si>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</si>
  <si>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</si>
  <si>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</si>
  <si>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</si>
  <si>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</si>
  <si>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</si>
  <si>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</si>
  <si>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</si>
  <si>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</si>
  <si>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</si>
  <si>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</si>
  <si>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</si>
  <si>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</si>
  <si>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</si>
  <si>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</si>
  <si>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</si>
  <si>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</si>
  <si>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</si>
  <si>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</si>
  <si>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</si>
  <si>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</si>
  <si>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</si>
  <si>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</si>
  <si>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</si>
  <si>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</si>
  <si>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</si>
  <si>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</si>
  <si>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</si>
  <si>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</si>
  <si>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</si>
  <si>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</si>
  <si>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</si>
  <si>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</si>
  <si>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</si>
  <si>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</si>
  <si>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</si>
  <si>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</si>
  <si>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</si>
  <si>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</si>
  <si>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</si>
  <si>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</si>
  <si>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</si>
  <si>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</si>
  <si>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</si>
  <si>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</si>
  <si>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</si>
  <si>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</si>
  <si>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</si>
  <si>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</si>
  <si>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</si>
  <si>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</si>
  <si>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</si>
  <si>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</si>
  <si>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</si>
  <si>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</si>
  <si>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</si>
  <si>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</si>
  <si>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</si>
  <si>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</si>
  <si>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</si>
  <si>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</si>
  <si>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</si>
  <si>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</si>
  <si>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</si>
  <si>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</si>
  <si>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</si>
  <si>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</si>
  <si>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</si>
  <si>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</si>
  <si>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</si>
  <si>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</si>
  <si>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</si>
  <si>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</si>
  <si>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</si>
  <si>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</si>
  <si>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</si>
  <si>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</si>
  <si>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</si>
  <si>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</si>
  <si>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</si>
  <si>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</si>
  <si>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</si>
  <si>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</si>
  <si>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</si>
  <si>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</si>
  <si>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</si>
  <si>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</si>
  <si>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</si>
  <si>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</si>
  <si>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</si>
  <si>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</si>
  <si>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</si>
  <si>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</si>
  <si>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</si>
  <si>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</si>
  <si>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</si>
  <si>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</si>
  <si>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</si>
  <si>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</si>
  <si>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</si>
  <si>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</si>
  <si>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</si>
  <si>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</si>
  <si>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</si>
  <si>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</si>
  <si>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</si>
  <si>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</si>
  <si>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</si>
  <si>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</si>
  <si>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</si>
  <si>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</si>
  <si>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</si>
  <si>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</si>
  <si>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</si>
  <si>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</si>
  <si>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</si>
  <si>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</si>
  <si>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</si>
  <si>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</si>
  <si>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</si>
  <si>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</si>
  <si>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</si>
  <si>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</si>
  <si>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</si>
  <si>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</si>
  <si>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</si>
  <si>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</si>
  <si>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</si>
  <si>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</si>
  <si>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</si>
  <si>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</si>
  <si>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</si>
  <si>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</si>
  <si>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</si>
  <si>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</si>
  <si>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</si>
  <si>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</si>
  <si>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</si>
  <si>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</si>
  <si>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</si>
  <si>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</si>
  <si>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</si>
  <si>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</si>
  <si>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</si>
  <si>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</si>
  <si>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</si>
  <si>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</si>
  <si>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</si>
  <si>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</si>
  <si>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</si>
  <si>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</si>
  <si>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</si>
  <si>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</si>
  <si>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</si>
  <si>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</si>
  <si>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</si>
  <si>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</si>
  <si>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</si>
  <si>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</si>
  <si>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</si>
  <si>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</si>
  <si>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</si>
  <si>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</si>
  <si>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</si>
  <si>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</si>
  <si>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</si>
  <si>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</si>
  <si>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</si>
  <si>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</si>
  <si>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</si>
  <si>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</si>
  <si>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</si>
  <si>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</si>
  <si>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</si>
  <si>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</si>
  <si>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</si>
  <si>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</si>
  <si>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</si>
  <si>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</si>
  <si>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</si>
  <si>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</si>
  <si>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</si>
  <si>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</si>
  <si>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</si>
  <si>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</si>
  <si>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</si>
  <si>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</si>
  <si>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</si>
  <si>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</si>
  <si>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</si>
  <si>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</si>
  <si>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</si>
  <si>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</si>
  <si>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</si>
  <si>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</si>
  <si>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</si>
  <si>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</si>
  <si>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</si>
  <si>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</si>
  <si>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</si>
  <si>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</si>
  <si>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</si>
  <si>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</si>
  <si>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</si>
  <si>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</si>
  <si>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</si>
  <si>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</si>
  <si>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</si>
  <si>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</si>
  <si>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</si>
  <si>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</si>
  <si>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</si>
  <si>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</si>
  <si>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</si>
  <si>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</si>
  <si>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</si>
  <si>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</si>
  <si>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</si>
  <si>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</si>
  <si>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</si>
  <si>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</si>
  <si>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</si>
  <si>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</si>
  <si>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</si>
  <si>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</si>
  <si>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</si>
  <si>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</si>
  <si>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</si>
  <si>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</si>
  <si>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</si>
  <si>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</si>
  <si>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</si>
  <si>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</si>
  <si>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</si>
  <si>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</si>
  <si>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</si>
  <si>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</si>
  <si>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</si>
  <si>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</si>
  <si>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</si>
  <si>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</si>
  <si>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</si>
  <si>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</si>
  <si>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</si>
  <si>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</si>
  <si>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</si>
  <si>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</si>
  <si>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</si>
  <si>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</si>
  <si>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</si>
  <si>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</si>
  <si>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</si>
  <si>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</si>
  <si>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</si>
  <si>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</si>
  <si>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</si>
  <si>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</si>
  <si>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</si>
  <si>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</si>
  <si>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</si>
  <si>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</si>
  <si>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</si>
  <si>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</si>
  <si>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</si>
  <si>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</si>
  <si>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</si>
  <si>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</si>
  <si>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</si>
  <si>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</si>
  <si>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</si>
  <si>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</si>
  <si>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</si>
  <si>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</si>
  <si>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</si>
  <si>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</si>
  <si>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</si>
  <si>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</si>
  <si>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</si>
  <si>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</si>
  <si>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</si>
  <si>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</si>
  <si>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</si>
  <si>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</si>
  <si>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</si>
  <si>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</si>
  <si>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</si>
  <si>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</si>
  <si>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</si>
  <si>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</si>
  <si>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</si>
  <si>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</si>
  <si>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</si>
  <si>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</si>
  <si>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</si>
  <si>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</si>
  <si>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</si>
  <si>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</si>
  <si>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</si>
  <si>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</si>
  <si>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</si>
  <si>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</si>
  <si>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</si>
  <si>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</si>
  <si>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</si>
  <si>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</si>
  <si>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</si>
  <si>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</si>
  <si>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</si>
  <si>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</si>
  <si>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</si>
  <si>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</si>
  <si>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</si>
  <si>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</si>
  <si>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</si>
  <si>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</si>
  <si>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</si>
  <si>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</si>
  <si>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</si>
  <si>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</si>
  <si>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</si>
  <si>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</si>
  <si>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</si>
  <si>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</si>
  <si>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</si>
  <si>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</si>
  <si>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</si>
  <si>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</si>
  <si>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</si>
  <si>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</si>
  <si>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</si>
  <si>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</si>
  <si>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</si>
  <si>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</si>
  <si>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</si>
  <si>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</si>
  <si>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</si>
  <si>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</si>
  <si>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</si>
  <si>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</si>
  <si>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</si>
  <si>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</si>
  <si>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</si>
  <si>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</si>
  <si>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</si>
  <si>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</si>
  <si>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</si>
  <si>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</si>
  <si>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</si>
  <si>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</si>
  <si>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</si>
  <si>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</si>
  <si>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</si>
  <si>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</si>
  <si>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</si>
  <si>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</si>
  <si>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</si>
  <si>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</si>
  <si>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</si>
  <si>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</si>
  <si>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</si>
  <si>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</si>
  <si>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</si>
  <si>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</si>
  <si>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</si>
  <si>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</si>
  <si>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</si>
  <si>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</si>
  <si>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</si>
  <si>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</si>
  <si>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</si>
  <si>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</si>
  <si>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</si>
  <si>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</si>
  <si>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</si>
  <si>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</si>
  <si>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</si>
  <si>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</si>
  <si>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</si>
  <si>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</si>
  <si>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</si>
  <si>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</si>
  <si>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</si>
  <si>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</si>
  <si>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</si>
  <si>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</si>
  <si>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</si>
  <si>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</si>
  <si>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</si>
  <si>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</si>
  <si>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</si>
  <si>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</si>
  <si>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</si>
  <si>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</si>
  <si>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</si>
  <si>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</si>
  <si>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</si>
  <si>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</si>
  <si>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</si>
  <si>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</si>
  <si>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</si>
  <si>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</si>
  <si>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</si>
  <si>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</si>
  <si>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</si>
  <si>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</si>
  <si>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</si>
  <si>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</si>
  <si>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</si>
  <si>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</si>
  <si>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</si>
  <si>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</si>
  <si>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</si>
  <si>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</si>
  <si>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</si>
  <si>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</si>
  <si>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</si>
  <si>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</si>
  <si>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</si>
  <si>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</si>
  <si>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</si>
  <si>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</si>
  <si>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</si>
  <si>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</si>
  <si>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</si>
  <si>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</si>
  <si>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</si>
  <si>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</si>
  <si>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</si>
  <si>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</si>
  <si>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</si>
  <si>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</si>
  <si>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</si>
  <si>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</si>
  <si>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</si>
  <si>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</si>
  <si>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</si>
  <si>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</si>
  <si>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</si>
  <si>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</si>
  <si>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</si>
  <si>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</si>
  <si>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</si>
  <si>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</si>
  <si>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</si>
  <si>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</si>
  <si>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</si>
  <si>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</si>
  <si>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</si>
  <si>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</si>
  <si>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</si>
  <si>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</si>
  <si>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</si>
  <si>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</si>
  <si>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</si>
  <si>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</si>
  <si>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</si>
  <si>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</si>
  <si>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</si>
  <si>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</si>
  <si>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</si>
  <si>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</si>
  <si>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</si>
  <si>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</si>
  <si>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</si>
  <si>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</si>
  <si>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</si>
  <si>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</si>
  <si>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</si>
  <si>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</si>
  <si>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</si>
  <si>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</si>
  <si>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</si>
  <si>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</si>
  <si>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</si>
  <si>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</si>
  <si>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</si>
  <si>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</si>
  <si>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</si>
  <si>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</si>
  <si>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</si>
  <si>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</si>
  <si>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</si>
  <si>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</si>
  <si>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</si>
  <si>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</si>
  <si>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</si>
  <si>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</si>
  <si>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</si>
  <si>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</si>
  <si>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</si>
  <si>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</si>
  <si>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</si>
  <si>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</si>
  <si>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</si>
  <si>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</si>
  <si>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</si>
  <si>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</si>
  <si>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</si>
  <si>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</si>
  <si>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</si>
  <si>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</si>
  <si>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</si>
  <si>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</si>
  <si>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</si>
  <si>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</si>
  <si>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</si>
  <si>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</si>
  <si>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</si>
  <si>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</si>
  <si>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</si>
  <si>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</si>
  <si>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</si>
  <si>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</si>
  <si>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</si>
  <si>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</si>
  <si>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</si>
  <si>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</si>
  <si>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</si>
  <si>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</si>
  <si>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</si>
  <si>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</si>
  <si>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</si>
  <si>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</si>
  <si>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</si>
  <si>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</si>
  <si>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</si>
  <si>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</si>
  <si>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</si>
  <si>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</si>
  <si>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</si>
  <si>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</si>
  <si>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</si>
  <si>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</si>
  <si>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</si>
  <si>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</si>
  <si>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</si>
  <si>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</si>
  <si>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</si>
  <si>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</si>
  <si>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</si>
  <si>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</si>
  <si>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</si>
  <si>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</si>
  <si>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</si>
  <si>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</si>
  <si>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</si>
  <si>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</si>
  <si>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</si>
  <si>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</si>
  <si>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</si>
  <si>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</si>
  <si>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</si>
  <si>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</si>
  <si>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</si>
  <si>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</si>
  <si>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</si>
  <si>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</si>
  <si>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</si>
  <si>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</si>
  <si>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</si>
  <si>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</si>
  <si>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</si>
  <si>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</si>
  <si>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</si>
  <si>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</si>
  <si>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</si>
  <si>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</si>
  <si>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</si>
  <si>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</si>
  <si>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</si>
  <si>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</si>
  <si>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</si>
  <si>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</si>
  <si>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</si>
  <si>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</si>
  <si>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</si>
  <si>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</si>
  <si>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</si>
  <si>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</si>
  <si>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</si>
  <si>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</si>
  <si>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</si>
  <si>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</si>
  <si>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</si>
  <si>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</si>
  <si>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</si>
  <si>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</si>
  <si>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</si>
  <si>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</si>
  <si>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</si>
  <si>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</si>
  <si>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</si>
  <si>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</si>
  <si>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</si>
  <si>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</si>
  <si>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</si>
  <si>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</si>
  <si>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</si>
  <si>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</si>
  <si>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</si>
  <si>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</si>
  <si>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</si>
  <si>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</si>
  <si>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</si>
  <si>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</si>
  <si>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</si>
  <si>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</si>
  <si>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</si>
  <si>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</si>
  <si>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</si>
  <si>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</si>
  <si>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</si>
  <si>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</si>
  <si>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</si>
  <si>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</si>
  <si>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</si>
  <si>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</si>
  <si>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</si>
  <si>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</si>
  <si>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</si>
  <si>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</si>
  <si>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</si>
  <si>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</si>
  <si>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</si>
  <si>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</si>
  <si>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</si>
  <si>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</si>
  <si>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</si>
  <si>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</si>
  <si>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</si>
  <si>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</si>
  <si>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</si>
  <si>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</si>
  <si>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</si>
  <si>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</si>
  <si>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</si>
  <si>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</si>
  <si>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</si>
  <si>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</si>
  <si>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</si>
  <si>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</si>
  <si>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</si>
  <si>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</si>
  <si>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</si>
  <si>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</si>
  <si>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</si>
  <si>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</si>
  <si>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</si>
  <si>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</si>
  <si>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</si>
  <si>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</si>
  <si>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</si>
  <si>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</si>
  <si>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</si>
  <si>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</si>
  <si>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</si>
  <si>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</si>
  <si>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</si>
  <si>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</si>
  <si>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</si>
  <si>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</si>
  <si>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</si>
  <si>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</si>
  <si>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</si>
  <si>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</si>
  <si>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</si>
  <si>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</si>
  <si>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</si>
  <si>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</si>
  <si>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</si>
  <si>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</si>
  <si>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</si>
  <si>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</si>
  <si>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</si>
  <si>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</si>
  <si>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</si>
  <si>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</si>
  <si>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</si>
  <si>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</si>
  <si>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</si>
  <si>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</si>
  <si>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</si>
  <si>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</si>
  <si>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</si>
  <si>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</si>
  <si>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</si>
  <si>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</si>
  <si>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</si>
  <si>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</si>
  <si>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</si>
  <si>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</si>
  <si>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</si>
  <si>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</si>
  <si>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</si>
  <si>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</si>
  <si>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</si>
  <si>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</si>
  <si>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</si>
  <si>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</si>
  <si>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</si>
  <si>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</si>
  <si>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</si>
  <si>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</si>
  <si>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</si>
  <si>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</si>
  <si>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</si>
  <si>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</si>
  <si>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</si>
  <si>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</si>
  <si>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</si>
  <si>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</si>
  <si>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</si>
  <si>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</si>
  <si>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</si>
  <si>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</si>
  <si>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</si>
  <si>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</si>
  <si>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</si>
  <si>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</si>
  <si>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</si>
  <si>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</si>
  <si>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</si>
  <si>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</si>
  <si>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</si>
  <si>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</si>
  <si>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</si>
  <si>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</si>
  <si>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</si>
  <si>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</si>
  <si>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</si>
  <si>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</si>
  <si>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</si>
  <si>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</si>
  <si>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</si>
  <si>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</si>
  <si>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</si>
  <si>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</si>
  <si>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</si>
  <si>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</si>
  <si>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</si>
  <si>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</si>
  <si>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</si>
  <si>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</si>
  <si>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</si>
  <si>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</si>
  <si>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</si>
  <si>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</si>
  <si>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</si>
  <si>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</si>
  <si>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</si>
  <si>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</si>
  <si>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</si>
  <si>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</si>
  <si>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</si>
  <si>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</si>
  <si>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</si>
  <si>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</si>
  <si>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</si>
  <si>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</si>
  <si>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</si>
  <si>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</si>
  <si>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</si>
  <si>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</si>
  <si>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</si>
  <si>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</si>
  <si>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</si>
  <si>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</si>
  <si>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</si>
  <si>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</si>
  <si>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</si>
  <si>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</si>
  <si>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</si>
  <si>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</si>
  <si>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</si>
  <si>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</si>
  <si>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</si>
  <si>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</si>
  <si>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</si>
  <si>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</si>
  <si>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</si>
  <si>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</si>
  <si>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</si>
  <si>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</si>
  <si>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</si>
  <si>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</si>
  <si>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</si>
  <si>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</si>
  <si>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</si>
  <si>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</si>
  <si>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</si>
  <si>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</si>
  <si>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</si>
  <si>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</si>
  <si>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</si>
  <si>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</si>
  <si>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</si>
  <si>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</si>
  <si>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</si>
  <si>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</si>
  <si>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</si>
  <si>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</si>
  <si>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</si>
  <si>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</si>
  <si>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</si>
  <si>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</si>
  <si>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</si>
  <si>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</si>
  <si>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</si>
  <si>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</si>
  <si>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</si>
  <si>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</si>
  <si>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</si>
  <si>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</si>
  <si>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</si>
  <si>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</si>
  <si>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</si>
  <si>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</si>
  <si>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</si>
  <si>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</si>
  <si>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</si>
  <si>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</si>
  <si>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</si>
  <si>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</si>
  <si>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</si>
  <si>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</si>
  <si>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</si>
  <si>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</si>
  <si>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</si>
  <si>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</si>
  <si>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</si>
  <si>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</si>
  <si>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</si>
  <si>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</si>
  <si>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</si>
  <si>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</si>
  <si>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</si>
  <si>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</si>
  <si>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</si>
  <si>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</si>
  <si>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</si>
  <si>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</si>
  <si>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</si>
  <si>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</si>
  <si>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</si>
  <si>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</si>
  <si>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</si>
  <si>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</si>
  <si>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</si>
  <si>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</si>
  <si>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</si>
  <si>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</si>
  <si>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</si>
  <si>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</si>
  <si>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</si>
  <si>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</si>
  <si>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</si>
  <si>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</si>
  <si>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</si>
  <si>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</si>
  <si>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</si>
  <si>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</si>
  <si>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</si>
  <si>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</si>
  <si>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</si>
  <si>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</si>
  <si>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</si>
  <si>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</si>
  <si>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</si>
  <si>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</si>
  <si>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</si>
  <si>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</si>
  <si>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</si>
  <si>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</si>
  <si>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</si>
  <si>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</si>
  <si>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</si>
  <si>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</si>
  <si>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</si>
  <si>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</si>
  <si>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</si>
  <si>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</si>
  <si>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</si>
  <si>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</si>
  <si>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</si>
  <si>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</si>
  <si>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</si>
  <si>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</si>
  <si>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</si>
  <si>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</si>
  <si>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</si>
  <si>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</si>
  <si>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</si>
  <si>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</si>
  <si>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</si>
  <si>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</si>
  <si>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</si>
  <si>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</si>
  <si>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</si>
  <si>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</si>
  <si>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</si>
  <si>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</si>
  <si>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</si>
  <si>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</si>
  <si>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</si>
  <si>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</si>
  <si>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</si>
  <si>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</si>
  <si>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</si>
  <si>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</si>
  <si>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</si>
  <si>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</si>
  <si>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</si>
  <si>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</si>
  <si>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</si>
  <si>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</si>
  <si>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</si>
  <si>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</si>
  <si>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</si>
  <si>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</si>
  <si>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</si>
  <si>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</si>
  <si>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</si>
  <si>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</si>
  <si>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</si>
  <si>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</si>
  <si>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</si>
  <si>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</si>
  <si>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</si>
  <si>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</si>
  <si>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</si>
  <si>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</si>
  <si>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</si>
  <si>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</si>
  <si>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</si>
  <si>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</si>
  <si>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</si>
  <si>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</si>
  <si>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</si>
  <si>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</si>
  <si>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</si>
  <si>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</si>
  <si>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</si>
  <si>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</si>
  <si>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</si>
  <si>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</si>
  <si>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</si>
  <si>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</si>
  <si>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</si>
  <si>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</si>
  <si>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</si>
  <si>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</si>
  <si>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</si>
  <si>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</si>
  <si>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</si>
  <si>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</si>
  <si>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</si>
  <si>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</si>
  <si>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</si>
  <si>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</si>
  <si>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</si>
  <si>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</si>
  <si>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</si>
  <si>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</si>
  <si>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</si>
  <si>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</si>
  <si>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</si>
  <si>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</si>
  <si>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</si>
  <si>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</si>
  <si>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</si>
  <si>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</si>
  <si>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</si>
  <si>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</si>
  <si>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</si>
  <si>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</si>
  <si>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</si>
  <si>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</si>
  <si>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</si>
  <si>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</si>
  <si>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</si>
  <si>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</si>
  <si>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</si>
  <si>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</si>
  <si>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</si>
  <si>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</si>
  <si>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</si>
  <si>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</si>
  <si>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</si>
  <si>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</si>
  <si>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</si>
  <si>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</si>
  <si>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</si>
  <si>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</si>
  <si>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</si>
  <si>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</si>
  <si>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</si>
  <si>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</si>
  <si>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</si>
  <si>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</si>
  <si>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</si>
  <si>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</si>
  <si>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</si>
  <si>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</si>
  <si>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</si>
  <si>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</si>
  <si>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</si>
  <si>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</si>
  <si>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</si>
  <si>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</si>
  <si>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</si>
  <si>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</si>
  <si>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</si>
  <si>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</si>
  <si>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</si>
  <si>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</si>
  <si>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</si>
  <si>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</si>
  <si>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</si>
  <si>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</si>
  <si>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</si>
  <si>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</si>
  <si>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</si>
  <si>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</si>
  <si>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</si>
  <si>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</si>
  <si>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</si>
  <si>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</si>
  <si>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</si>
  <si>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</si>
  <si>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</si>
  <si>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</si>
  <si>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</si>
  <si>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</si>
  <si>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</si>
  <si>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</si>
  <si>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</si>
  <si>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</si>
  <si>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</si>
  <si>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</si>
  <si>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</si>
  <si>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</si>
  <si>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</si>
  <si>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</si>
  <si>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</si>
  <si>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</si>
  <si>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</si>
  <si>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</si>
  <si>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</si>
  <si>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</si>
  <si>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</si>
  <si>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</si>
  <si>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</si>
  <si>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</si>
  <si>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</si>
  <si>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</si>
  <si>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</si>
  <si>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</si>
  <si>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</si>
  <si>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</si>
  <si>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</si>
  <si>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</si>
  <si>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</si>
  <si>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</si>
  <si>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</si>
  <si>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</si>
  <si>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</si>
  <si>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</si>
  <si>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</si>
  <si>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</si>
  <si>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</si>
  <si>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</si>
  <si>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</si>
  <si>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</si>
  <si>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</si>
  <si>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</si>
  <si>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</si>
  <si>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</si>
  <si>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</si>
  <si>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</si>
  <si>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</si>
  <si>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</si>
  <si>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</si>
  <si>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</si>
  <si>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</si>
  <si>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</si>
  <si>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</si>
  <si>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</si>
  <si>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</si>
  <si>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</si>
  <si>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</si>
  <si>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</si>
  <si>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</si>
  <si>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</si>
  <si>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</si>
  <si>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</si>
  <si>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</si>
  <si>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</si>
  <si>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</si>
  <si>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</si>
  <si>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</si>
  <si>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</si>
  <si>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</si>
  <si>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</si>
  <si>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</si>
  <si>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</si>
  <si>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</si>
  <si>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</si>
  <si>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</si>
  <si>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</si>
  <si>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</si>
  <si>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</si>
  <si>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</si>
  <si>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</si>
  <si>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</si>
  <si>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</si>
  <si>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</si>
  <si>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</si>
  <si>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</si>
  <si>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</si>
  <si>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</si>
  <si>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</si>
  <si>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</si>
  <si>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</si>
  <si>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</si>
  <si>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</si>
  <si>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</si>
  <si>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</si>
  <si>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</si>
  <si>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</si>
  <si>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</si>
  <si>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</si>
  <si>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</si>
  <si>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</si>
  <si>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</si>
  <si>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</si>
  <si>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</si>
  <si>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</si>
  <si>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</si>
  <si>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</si>
  <si>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</si>
  <si>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</si>
  <si>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</si>
  <si>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</si>
  <si>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</si>
  <si>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</si>
  <si>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</si>
  <si>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</si>
  <si>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</si>
  <si>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</si>
  <si>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</si>
  <si>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</si>
  <si>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</si>
  <si>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</si>
  <si>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</si>
  <si>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</si>
  <si>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</si>
  <si>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</si>
  <si>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</si>
  <si>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</si>
  <si>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</si>
  <si>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</si>
  <si>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</si>
  <si>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</si>
  <si>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</si>
  <si>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</si>
  <si>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</si>
  <si>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</si>
  <si>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</si>
  <si>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</si>
  <si>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</si>
  <si>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</si>
  <si>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</si>
  <si>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</si>
  <si>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</si>
  <si>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</si>
  <si>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</si>
  <si>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</si>
  <si>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</si>
  <si>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</si>
  <si>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</si>
  <si>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</si>
  <si>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</si>
  <si>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</si>
  <si>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</si>
  <si>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</si>
  <si>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</si>
  <si>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</si>
  <si>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</si>
  <si>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</si>
  <si>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</si>
  <si>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</si>
  <si>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</si>
  <si>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</si>
  <si>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</si>
  <si>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</si>
  <si>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</si>
  <si>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</si>
  <si>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</si>
  <si>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</si>
  <si>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</si>
  <si>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</si>
  <si>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</si>
  <si>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</si>
  <si>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</si>
  <si>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</si>
  <si>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</si>
  <si>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</si>
  <si>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</si>
  <si>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</si>
  <si>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</si>
  <si>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</si>
  <si>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</si>
  <si>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</si>
  <si>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</si>
  <si>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</si>
  <si>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</si>
  <si>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</si>
  <si>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</si>
  <si>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</si>
  <si>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</si>
  <si>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</si>
  <si>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</si>
  <si>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</si>
  <si>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</si>
  <si>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</si>
  <si>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</si>
  <si>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</si>
  <si>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</si>
  <si>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</si>
  <si>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</si>
  <si>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</si>
  <si>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</si>
  <si>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</si>
  <si>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</si>
  <si>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</si>
  <si>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</si>
  <si>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</si>
  <si>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</si>
  <si>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</si>
  <si>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</si>
  <si>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</si>
  <si>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</si>
  <si>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</si>
  <si>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</si>
  <si>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</si>
  <si>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</si>
  <si>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</si>
  <si>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</si>
  <si>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</si>
  <si>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</si>
  <si>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</si>
  <si>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</si>
  <si>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</si>
  <si>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</si>
  <si>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</si>
  <si>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</si>
  <si>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</si>
  <si>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</si>
  <si>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</si>
  <si>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</si>
  <si>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</si>
  <si>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</si>
  <si>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</si>
  <si>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</si>
  <si>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</si>
  <si>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</si>
  <si>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</si>
  <si>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</si>
  <si>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</si>
  <si>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</si>
  <si>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</si>
  <si>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</si>
  <si>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</si>
  <si>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</si>
  <si>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</si>
  <si>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</si>
  <si>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</si>
  <si>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</si>
  <si>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</si>
  <si>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</si>
  <si>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</si>
  <si>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</si>
  <si>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</si>
  <si>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</si>
  <si>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</si>
  <si>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</si>
  <si>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</si>
  <si>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</si>
  <si>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</si>
  <si>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</si>
  <si>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</si>
  <si>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</si>
  <si>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</si>
  <si>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</si>
  <si>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</si>
  <si>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</si>
  <si>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</si>
  <si>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</si>
  <si>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</si>
  <si>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</si>
  <si>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</si>
  <si>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</si>
  <si>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</si>
  <si>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</si>
  <si>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</si>
  <si>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</si>
  <si>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</si>
  <si>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</si>
  <si>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</si>
  <si>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</si>
  <si>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</si>
  <si>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</si>
  <si>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</si>
  <si>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</si>
  <si>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</si>
  <si>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</si>
  <si>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</si>
  <si>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</si>
  <si>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</si>
  <si>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</si>
  <si>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</si>
  <si>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</si>
  <si>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</si>
  <si>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</si>
  <si>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</si>
  <si>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</si>
  <si>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</si>
  <si>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</si>
  <si>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</si>
  <si>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</si>
  <si>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</si>
  <si>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</si>
  <si>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</si>
  <si>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</si>
  <si>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</si>
  <si>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</si>
  <si>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</si>
  <si>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</si>
  <si>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</si>
  <si>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</si>
  <si>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</si>
  <si>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</si>
  <si>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</si>
  <si>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</si>
  <si>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</si>
  <si>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</si>
  <si>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</si>
  <si>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</si>
  <si>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</si>
  <si>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</si>
  <si>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</si>
  <si>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</si>
  <si>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</si>
  <si>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</si>
  <si>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</si>
  <si>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</si>
  <si>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</si>
  <si>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</si>
  <si>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</si>
  <si>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</si>
  <si>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</si>
  <si>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</si>
  <si>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</si>
  <si>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</si>
  <si>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</si>
  <si>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</si>
  <si>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</si>
  <si>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</si>
  <si>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</si>
  <si>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</si>
  <si>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</si>
  <si>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</si>
  <si>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</si>
  <si>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</si>
  <si>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</si>
  <si>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</si>
  <si>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</si>
  <si>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</si>
  <si>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</si>
  <si>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</si>
  <si>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</si>
  <si>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</si>
  <si>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</si>
  <si>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</si>
  <si>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</si>
  <si>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</si>
  <si>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</si>
  <si>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</si>
  <si>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</si>
  <si>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</si>
  <si>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</si>
  <si>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</si>
  <si>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</si>
  <si>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</si>
  <si>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</si>
  <si>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</si>
  <si>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</si>
  <si>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</si>
  <si>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</si>
  <si>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</si>
  <si>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</si>
  <si>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</si>
  <si>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</si>
  <si>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</si>
  <si>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</si>
  <si>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</si>
  <si>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</si>
  <si>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</si>
  <si>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</si>
  <si>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</si>
  <si>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</si>
  <si>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</si>
  <si>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</si>
  <si>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</si>
  <si>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</si>
  <si>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</si>
  <si>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</si>
  <si>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</si>
  <si>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</si>
  <si>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</si>
  <si>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</si>
  <si>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</si>
  <si>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</si>
  <si>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</si>
  <si>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</si>
  <si>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</si>
  <si>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</si>
  <si>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</si>
  <si>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</si>
  <si>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</si>
  <si>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</si>
  <si>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</si>
  <si>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</si>
  <si>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</si>
  <si>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</si>
  <si>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</si>
  <si>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</si>
  <si>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</si>
  <si>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</si>
  <si>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</si>
  <si>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</si>
  <si>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</si>
  <si>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</si>
  <si>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</si>
  <si>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</si>
  <si>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</si>
  <si>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</si>
  <si>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</si>
  <si>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</si>
  <si>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</si>
  <si>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</si>
  <si>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</si>
  <si>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</si>
  <si>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</si>
  <si>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</si>
  <si>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</si>
  <si>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</si>
  <si>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</si>
  <si>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</si>
  <si>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</si>
  <si>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</si>
  <si>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</si>
  <si>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</si>
  <si>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</si>
  <si>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</si>
  <si>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</si>
  <si>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</si>
  <si>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</si>
  <si>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</si>
  <si>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</si>
  <si>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</si>
  <si>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</si>
  <si>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</si>
  <si>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</si>
  <si>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</si>
  <si>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</si>
  <si>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</si>
  <si>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</si>
  <si>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</si>
  <si>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</si>
  <si>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</si>
  <si>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</si>
  <si>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</si>
  <si>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</si>
  <si>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</si>
  <si>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</si>
  <si>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</si>
  <si>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</si>
  <si>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</si>
  <si>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</si>
  <si>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</si>
  <si>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</si>
  <si>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</si>
  <si>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</si>
  <si>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</si>
  <si>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</si>
  <si>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</si>
  <si>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</si>
  <si>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</si>
  <si>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</si>
  <si>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</si>
  <si>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</si>
  <si>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</si>
  <si>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</si>
  <si>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</si>
  <si>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</si>
  <si>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</si>
  <si>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</si>
  <si>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</si>
  <si>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</si>
  <si>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</si>
  <si>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</si>
  <si>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</si>
  <si>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</si>
  <si>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</si>
  <si>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</si>
  <si>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</si>
  <si>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</si>
  <si>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</si>
  <si>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</si>
  <si>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</si>
  <si>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</si>
  <si>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</si>
  <si>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</si>
  <si>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</si>
  <si>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</si>
  <si>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</si>
  <si>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</si>
  <si>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</si>
  <si>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</si>
  <si>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</si>
  <si>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</si>
  <si>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</si>
  <si>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</si>
  <si>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</si>
  <si>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</si>
  <si>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</si>
  <si>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</si>
  <si>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</si>
  <si>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</si>
  <si>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</si>
  <si>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</si>
  <si>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</si>
  <si>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</si>
  <si>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</si>
  <si>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</si>
  <si>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</si>
  <si>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</si>
  <si>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</si>
  <si>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</si>
  <si>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</si>
  <si>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</si>
  <si>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</si>
  <si>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</si>
  <si>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</si>
  <si>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</si>
  <si>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</si>
  <si>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</si>
  <si>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</si>
  <si>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</si>
  <si>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</si>
  <si>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</si>
  <si>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</si>
  <si>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</si>
  <si>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</si>
  <si>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</si>
  <si>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</si>
  <si>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</si>
  <si>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</si>
  <si>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</si>
  <si>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</si>
  <si>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</si>
  <si>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</si>
  <si>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</si>
  <si>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</si>
  <si>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</si>
  <si>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</si>
  <si>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</si>
  <si>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</si>
  <si>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</si>
  <si>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</si>
  <si>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</si>
  <si>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</si>
  <si>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</si>
  <si>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</si>
  <si>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</si>
  <si>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</si>
  <si>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</si>
  <si>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</si>
  <si>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</si>
  <si>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</si>
  <si>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</si>
  <si>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</si>
  <si>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</si>
  <si>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</si>
  <si>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</si>
  <si>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</si>
  <si>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</si>
  <si>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</si>
  <si>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</si>
  <si>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</si>
  <si>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</si>
  <si>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</si>
  <si>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</si>
  <si>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</si>
  <si>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</si>
  <si>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</si>
  <si>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</si>
  <si>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</si>
  <si>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</si>
  <si>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</si>
  <si>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</si>
  <si>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</si>
  <si>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</si>
  <si>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</si>
  <si>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</si>
  <si>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</si>
  <si>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</si>
  <si>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</si>
  <si>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</si>
  <si>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</si>
  <si>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</si>
  <si>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</si>
  <si>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</si>
  <si>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</si>
  <si>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</si>
  <si>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</si>
  <si>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</si>
  <si>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</si>
  <si>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</si>
  <si>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</si>
  <si>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</si>
  <si>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</si>
  <si>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</si>
  <si>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</si>
  <si>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</si>
  <si>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</si>
  <si>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</si>
  <si>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</si>
  <si>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</si>
  <si>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</si>
  <si>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</si>
  <si>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</si>
  <si>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</si>
  <si>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</si>
  <si>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</si>
  <si>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</si>
  <si>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</si>
  <si>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</si>
  <si>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</si>
  <si>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</si>
  <si>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</si>
  <si>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</si>
  <si>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</si>
  <si>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</si>
  <si>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</si>
  <si>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</si>
  <si>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</si>
  <si>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</si>
  <si>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</si>
  <si>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</si>
  <si>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</si>
  <si>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</si>
  <si>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</si>
  <si>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</si>
  <si>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</si>
  <si>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</si>
  <si>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</si>
  <si>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</si>
  <si>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</si>
  <si>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</si>
  <si>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</si>
  <si>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</si>
  <si>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</si>
  <si>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</si>
  <si>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</si>
  <si>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</si>
  <si>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</si>
  <si>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</si>
  <si>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</si>
  <si>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</si>
  <si>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</si>
  <si>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</si>
  <si>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</si>
  <si>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</si>
  <si>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</si>
  <si>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</si>
  <si>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</si>
  <si>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</si>
  <si>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</si>
  <si>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</si>
  <si>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</si>
  <si>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</si>
  <si>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</si>
  <si>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</si>
  <si>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</si>
  <si>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</si>
  <si>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</si>
  <si>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</si>
  <si>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</si>
  <si>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</si>
  <si>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</si>
  <si>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</si>
  <si>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</si>
  <si>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</si>
  <si>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</si>
  <si>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</si>
  <si>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</si>
  <si>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</si>
  <si>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</si>
  <si>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</si>
  <si>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</si>
  <si>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</si>
  <si>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</si>
  <si>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</si>
  <si>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</si>
  <si>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</si>
  <si>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</si>
  <si>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</si>
  <si>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</si>
  <si>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</si>
  <si>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</si>
  <si>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</si>
  <si>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</si>
  <si>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</si>
  <si>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</si>
  <si>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</si>
  <si>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</si>
  <si>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</si>
  <si>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</si>
  <si>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</si>
  <si>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</si>
  <si>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</si>
  <si>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</si>
  <si>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</si>
  <si>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</si>
  <si>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</si>
  <si>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</si>
  <si>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</si>
  <si>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</si>
  <si>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</si>
  <si>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</si>
  <si>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</si>
  <si>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</si>
  <si>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</si>
  <si>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</si>
  <si>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</si>
  <si>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</si>
  <si>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</si>
  <si>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</si>
  <si>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</si>
  <si>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</si>
  <si>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</si>
  <si>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</si>
  <si>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</si>
  <si>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</si>
  <si>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</si>
  <si>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</si>
  <si>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</si>
  <si>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</si>
  <si>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</si>
  <si>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</si>
  <si>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</si>
  <si>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</si>
  <si>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</si>
  <si>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</si>
  <si>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</si>
  <si>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</si>
  <si>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</si>
  <si>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</si>
  <si>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</si>
  <si>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</si>
  <si>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</si>
  <si>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</si>
  <si>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</si>
  <si>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</si>
  <si>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</si>
  <si>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</si>
  <si>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</si>
  <si>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</si>
  <si>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</si>
  <si>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</si>
  <si>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</si>
  <si>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</si>
  <si>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</si>
  <si>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</si>
  <si>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</si>
  <si>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</si>
  <si>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</si>
  <si>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</si>
  <si>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</si>
  <si>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</si>
  <si>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</si>
  <si>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</si>
  <si>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</si>
  <si>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</si>
  <si>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</si>
  <si>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</si>
  <si>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</si>
  <si>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</si>
  <si>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</si>
  <si>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</si>
  <si>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</si>
  <si>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</si>
  <si>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</si>
  <si>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</si>
  <si>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</si>
  <si>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</si>
  <si>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</si>
  <si>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</si>
  <si>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</si>
  <si>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</si>
  <si>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</si>
  <si>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</si>
  <si>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</si>
  <si>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</si>
  <si>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</si>
  <si>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</si>
  <si>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</si>
  <si>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</si>
  <si>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</si>
  <si>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</si>
  <si>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</si>
  <si>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</si>
  <si>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</si>
  <si>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</si>
  <si>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</si>
  <si>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</si>
  <si>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</si>
  <si>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</si>
  <si>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</si>
  <si>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</si>
  <si>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</si>
  <si>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</si>
  <si>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</si>
  <si>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</si>
  <si>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</si>
  <si>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</si>
  <si>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</si>
  <si>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</si>
  <si>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</si>
  <si>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</si>
  <si>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</si>
  <si>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</si>
  <si>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</si>
  <si>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</si>
  <si>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</si>
  <si>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</si>
  <si>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</si>
  <si>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</si>
  <si>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</si>
  <si>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</si>
  <si>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</si>
  <si>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</si>
  <si>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</si>
  <si>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</si>
  <si>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</si>
  <si>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</si>
  <si>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</si>
  <si>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</si>
  <si>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</si>
  <si>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</si>
  <si>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</si>
  <si>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</si>
  <si>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</si>
  <si>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</si>
  <si>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</si>
  <si>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</si>
  <si>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</si>
  <si>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</si>
  <si>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</si>
  <si>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</si>
  <si>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</si>
  <si>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</si>
  <si>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</si>
  <si>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</si>
  <si>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</si>
  <si>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</si>
  <si>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</si>
  <si>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</si>
  <si>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</si>
  <si>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</si>
  <si>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</si>
  <si>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</si>
  <si>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</si>
  <si>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</si>
  <si>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</si>
  <si>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</si>
  <si>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</si>
  <si>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</si>
  <si>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</si>
  <si>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</si>
  <si>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</si>
  <si>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</si>
  <si>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</si>
  <si>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</si>
  <si>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</si>
  <si>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</si>
  <si>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</si>
  <si>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</si>
  <si>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</si>
  <si>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</si>
  <si>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</si>
  <si>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</si>
  <si>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</si>
  <si>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</si>
  <si>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</si>
  <si>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</si>
  <si>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</si>
  <si>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</si>
  <si>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</si>
  <si>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</si>
  <si>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</si>
  <si>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</si>
  <si>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</si>
  <si>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</si>
  <si>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</si>
  <si>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</si>
  <si>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</si>
  <si>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</si>
  <si>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</si>
  <si>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</si>
  <si>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</si>
  <si>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</si>
  <si>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</si>
  <si>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</si>
  <si>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</si>
  <si>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</si>
  <si>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</si>
  <si>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</si>
  <si>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</si>
  <si>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</si>
  <si>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</si>
  <si>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</si>
  <si>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</si>
  <si>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</si>
  <si>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</si>
  <si>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</si>
  <si>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</si>
  <si>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</si>
  <si>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</si>
  <si>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</si>
  <si>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</si>
  <si>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</si>
  <si>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</si>
  <si>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</si>
  <si>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</si>
  <si>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</si>
  <si>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</si>
  <si>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</si>
  <si>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</si>
  <si>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</si>
  <si>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</si>
  <si>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</si>
  <si>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</si>
  <si>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</si>
  <si>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</si>
  <si>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</si>
  <si>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</si>
  <si>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</si>
  <si>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</si>
  <si>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</si>
  <si>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</si>
  <si>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</si>
  <si>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</si>
  <si>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</si>
  <si>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</si>
  <si>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</si>
  <si>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</si>
  <si>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</si>
  <si>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</si>
  <si>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</si>
  <si>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</si>
  <si>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</si>
  <si>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</si>
  <si>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</si>
  <si>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</si>
  <si>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</si>
  <si>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</si>
  <si>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</si>
  <si>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</si>
  <si>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</si>
  <si>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</si>
  <si>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</si>
  <si>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</si>
  <si>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</si>
  <si>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</si>
  <si>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</si>
  <si>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</si>
  <si>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</si>
  <si>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</si>
  <si>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</si>
  <si>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</si>
  <si>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</si>
  <si>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</si>
  <si>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</si>
  <si>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</si>
  <si>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</si>
  <si>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</si>
  <si>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</si>
  <si>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</si>
  <si>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</si>
  <si>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</si>
  <si>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</si>
  <si>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</si>
  <si>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</si>
  <si>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</si>
  <si>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</si>
  <si>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</si>
  <si>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</si>
  <si>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</si>
  <si>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</si>
  <si>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</si>
  <si>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</si>
  <si>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</si>
  <si>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</si>
  <si>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</si>
  <si>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</si>
  <si>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</si>
  <si>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</si>
  <si>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</si>
  <si>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</si>
  <si>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</si>
  <si>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</si>
  <si>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</si>
  <si>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</si>
  <si>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</si>
  <si>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</si>
  <si>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</si>
  <si>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</si>
  <si>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</si>
  <si>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</si>
  <si>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</si>
  <si>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</si>
  <si>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</si>
  <si>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</si>
  <si>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</si>
  <si>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</si>
  <si>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</si>
  <si>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</si>
  <si>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</si>
  <si>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</si>
  <si>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</si>
  <si>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</si>
  <si>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</si>
  <si>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</si>
  <si>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</si>
  <si>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</si>
  <si>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</si>
  <si>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</si>
  <si>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</si>
  <si>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</si>
  <si>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</si>
  <si>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</si>
  <si>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</si>
  <si>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</si>
  <si>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</si>
  <si>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</si>
  <si>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</si>
  <si>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</si>
  <si>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</si>
  <si>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</si>
  <si>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</si>
  <si>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</si>
  <si>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</si>
  <si>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</si>
  <si>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</si>
  <si>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</si>
  <si>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</si>
  <si>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</si>
  <si>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</si>
  <si>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</si>
  <si>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</si>
  <si>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</si>
  <si>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</si>
  <si>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</si>
  <si>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</si>
  <si>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</si>
  <si>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</si>
  <si>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</si>
  <si>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</si>
  <si>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</si>
  <si>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</si>
  <si>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</si>
  <si>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</si>
  <si>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</si>
  <si>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</si>
  <si>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</si>
  <si>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</si>
  <si>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</si>
  <si>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</si>
  <si>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</si>
  <si>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</si>
  <si>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</si>
  <si>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</si>
  <si>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</si>
  <si>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</si>
  <si>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</si>
  <si>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</si>
  <si>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</si>
  <si>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</si>
  <si>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</si>
  <si>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</si>
  <si>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</si>
  <si>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</si>
  <si>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</si>
  <si>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</si>
  <si>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</si>
  <si>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</si>
  <si>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</si>
  <si>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</si>
  <si>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</si>
  <si>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</si>
  <si>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</si>
  <si>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</si>
  <si>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</si>
  <si>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</si>
  <si>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</si>
  <si>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</si>
  <si>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</si>
  <si>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</si>
  <si>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</si>
  <si>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</si>
  <si>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</si>
  <si>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</si>
  <si>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</si>
  <si>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</si>
  <si>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</si>
  <si>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</si>
  <si>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</si>
  <si>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</si>
  <si>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</si>
  <si>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</si>
  <si>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</si>
  <si>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</si>
  <si>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</si>
  <si>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</si>
  <si>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</si>
  <si>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</si>
  <si>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</si>
  <si>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</si>
  <si>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</si>
  <si>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</si>
  <si>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</si>
  <si>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</si>
  <si>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</si>
  <si>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</si>
  <si>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</si>
  <si>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</si>
  <si>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</si>
  <si>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</si>
  <si>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</si>
  <si>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</si>
  <si>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</si>
  <si>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</si>
  <si>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</si>
  <si>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</si>
  <si>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</si>
  <si>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</si>
  <si>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</si>
  <si>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</si>
  <si>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</si>
  <si>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</si>
  <si>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</si>
  <si>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</si>
  <si>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</si>
  <si>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</si>
  <si>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</si>
  <si>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</si>
  <si>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</si>
  <si>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</si>
  <si>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</si>
  <si>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</si>
  <si>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</si>
  <si>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</si>
  <si>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</si>
  <si>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</si>
  <si>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</si>
  <si>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</si>
  <si>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</si>
  <si>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</si>
  <si>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</si>
  <si>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</si>
  <si>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</si>
  <si>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</si>
  <si>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</si>
  <si>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</si>
  <si>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</si>
  <si>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</si>
  <si>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</si>
  <si>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</si>
  <si>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</si>
  <si>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</si>
  <si>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</si>
  <si>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</si>
  <si>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</si>
  <si>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</si>
  <si>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</si>
  <si>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</si>
  <si>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</si>
  <si>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</si>
  <si>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</si>
  <si>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</si>
  <si>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</si>
  <si>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</si>
  <si>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</si>
  <si>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</si>
  <si>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</si>
  <si>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</si>
  <si>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</si>
  <si>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</si>
  <si>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</si>
  <si>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</si>
  <si>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</si>
  <si>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</si>
  <si>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</si>
  <si>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</si>
  <si>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</si>
  <si>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</si>
  <si>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</si>
  <si>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</si>
  <si>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</si>
  <si>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</si>
  <si>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</si>
  <si>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</si>
  <si>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</si>
  <si>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</si>
  <si>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</si>
  <si>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</si>
  <si>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</si>
  <si>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</si>
  <si>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</si>
  <si>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</si>
  <si>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</si>
  <si>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</si>
  <si>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</si>
  <si>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</si>
  <si>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</si>
  <si>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</si>
  <si>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</si>
  <si>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</si>
  <si>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</si>
  <si>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</si>
  <si>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</si>
  <si>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</si>
  <si>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</si>
  <si>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</si>
  <si>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</si>
  <si>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</si>
  <si>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</si>
  <si>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</si>
  <si>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</si>
  <si>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</si>
  <si>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</si>
  <si>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</si>
  <si>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</si>
  <si>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</si>
  <si>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</si>
  <si>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</si>
  <si>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</si>
  <si>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</si>
  <si>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</si>
  <si>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</si>
  <si>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</si>
  <si>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</si>
  <si>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</si>
  <si>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</si>
  <si>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</si>
  <si>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</si>
  <si>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</si>
  <si>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</si>
  <si>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</si>
  <si>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</si>
  <si>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</si>
  <si>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</si>
  <si>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</si>
  <si>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</si>
  <si>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</si>
  <si>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</si>
  <si>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</si>
  <si>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</si>
  <si>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</si>
  <si>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</si>
  <si>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</si>
  <si>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</si>
  <si>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</si>
  <si>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</si>
  <si>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</si>
  <si>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</si>
  <si>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</si>
  <si>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</si>
  <si>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</si>
  <si>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</si>
  <si>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</si>
  <si>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</si>
  <si>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</si>
  <si>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</si>
  <si>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</si>
  <si>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</si>
  <si>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</si>
  <si>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</si>
  <si>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</si>
  <si>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</si>
  <si>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</si>
  <si>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</si>
  <si>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</si>
  <si>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</si>
  <si>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</si>
  <si>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</si>
  <si>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</si>
  <si>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</si>
  <si>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</si>
  <si>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</si>
  <si>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</si>
  <si>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</si>
  <si>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</si>
  <si>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</si>
  <si>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</si>
  <si>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</si>
  <si>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</si>
  <si>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</si>
  <si>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</si>
  <si>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</si>
  <si>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</si>
  <si>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</si>
  <si>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</si>
  <si>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</si>
  <si>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</si>
  <si>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</si>
  <si>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</si>
  <si>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</si>
  <si>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</si>
  <si>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</si>
  <si>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</si>
  <si>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</si>
  <si>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</si>
  <si>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</si>
  <si>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</si>
  <si>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</si>
  <si>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</si>
  <si>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</si>
  <si>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</si>
  <si>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</si>
  <si>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</si>
  <si>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</si>
  <si>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</si>
  <si>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</si>
  <si>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</si>
  <si>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</si>
  <si>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</si>
  <si>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</si>
  <si>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</si>
  <si>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</si>
  <si>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</si>
  <si>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</si>
  <si>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</si>
  <si>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</si>
  <si>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</si>
  <si>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</si>
  <si>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</si>
  <si>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</si>
  <si>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</si>
  <si>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</si>
  <si>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</si>
  <si>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</si>
  <si>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</si>
  <si>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</si>
  <si>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</si>
  <si>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</si>
  <si>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</si>
  <si>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</si>
  <si>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</si>
  <si>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</si>
  <si>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</si>
  <si>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</si>
  <si>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</si>
  <si>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</si>
  <si>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</si>
  <si>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</si>
  <si>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</si>
  <si>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</si>
  <si>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</si>
  <si>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</si>
  <si>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</si>
  <si>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</si>
  <si>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</si>
  <si>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</si>
  <si>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</si>
  <si>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</si>
  <si>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</si>
  <si>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</si>
  <si>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</si>
  <si>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</si>
  <si>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</si>
  <si>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</si>
  <si>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</si>
  <si>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</si>
  <si>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</si>
  <si>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</si>
  <si>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</si>
  <si>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</si>
  <si>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</si>
  <si>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</si>
  <si>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</si>
  <si>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</si>
  <si>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</si>
  <si>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</si>
  <si>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</si>
  <si>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</si>
  <si>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</si>
  <si>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</si>
  <si>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</si>
  <si>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</si>
  <si>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</si>
  <si>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</si>
  <si>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</si>
  <si>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</si>
  <si>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</si>
  <si>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</si>
  <si>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</si>
  <si>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</si>
  <si>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</si>
  <si>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</si>
  <si>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</si>
  <si>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</si>
  <si>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</si>
  <si>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</si>
  <si>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</si>
  <si>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</si>
  <si>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</si>
  <si>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</si>
  <si>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</si>
  <si>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</si>
  <si>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</si>
  <si>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</si>
  <si>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</si>
  <si>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</si>
  <si>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</si>
  <si>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</si>
  <si>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</si>
  <si>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</si>
  <si>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</si>
  <si>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</si>
  <si>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</si>
  <si>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</si>
  <si>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</si>
  <si>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</si>
  <si>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</si>
  <si>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</si>
  <si>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</si>
  <si>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</si>
  <si>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</si>
  <si>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</si>
  <si>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</si>
  <si>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</si>
  <si>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</si>
  <si>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</si>
  <si>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</si>
  <si>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</si>
  <si>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</si>
  <si>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</si>
  <si>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</si>
  <si>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</si>
  <si>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</si>
  <si>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</si>
  <si>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</si>
  <si>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</si>
  <si>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</si>
  <si>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</si>
  <si>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</si>
  <si>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</si>
  <si>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</si>
  <si>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</si>
  <si>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</si>
  <si>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</si>
  <si>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</si>
  <si>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</si>
  <si>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</si>
  <si>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</si>
  <si>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</si>
  <si>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</si>
  <si>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</si>
  <si>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</si>
  <si>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</si>
  <si>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</si>
  <si>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</si>
  <si>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</si>
  <si>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</si>
  <si>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</si>
  <si>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</si>
  <si>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</si>
  <si>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</si>
  <si>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</si>
  <si>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</si>
  <si>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</si>
  <si>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</si>
  <si>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</si>
  <si>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</si>
  <si>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</si>
  <si>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</si>
  <si>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</si>
  <si>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</si>
  <si>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</si>
  <si>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</si>
  <si>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</si>
  <si>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</si>
  <si>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</si>
  <si>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</si>
  <si>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</si>
  <si>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</si>
  <si>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</si>
  <si>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</si>
  <si>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</si>
  <si>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</si>
  <si>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</si>
  <si>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</si>
  <si>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</si>
  <si>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</si>
  <si>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</si>
  <si>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</si>
  <si>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</si>
  <si>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</si>
  <si>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</si>
  <si>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</si>
  <si>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</si>
  <si>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</si>
  <si>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</si>
  <si>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</si>
  <si>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</si>
  <si>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</si>
  <si>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</si>
  <si>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</si>
  <si>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</si>
  <si>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</si>
  <si>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</si>
  <si>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</si>
  <si>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</si>
  <si>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</si>
  <si>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</si>
  <si>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</si>
  <si>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</si>
  <si>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</si>
  <si>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</si>
  <si>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</si>
  <si>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</si>
  <si>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</si>
  <si>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</si>
  <si>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</si>
  <si>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</si>
  <si>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</si>
  <si>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</si>
  <si>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</si>
  <si>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</si>
  <si>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</si>
  <si>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</si>
  <si>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</si>
  <si>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</si>
  <si>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</si>
  <si>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</si>
  <si>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</si>
  <si>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</si>
  <si>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</si>
  <si>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</si>
  <si>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</si>
  <si>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</si>
  <si>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</si>
  <si>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</si>
  <si>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</si>
  <si>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</si>
  <si>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</si>
  <si>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</si>
  <si>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</si>
  <si>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</si>
  <si>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</si>
  <si>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</si>
  <si>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</si>
  <si>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</si>
  <si>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</si>
  <si>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</si>
  <si>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</si>
  <si>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</si>
  <si>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</si>
  <si>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</si>
  <si>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</si>
  <si>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</si>
  <si>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</si>
  <si>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</si>
  <si>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</si>
  <si>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</si>
  <si>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</si>
  <si>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</si>
  <si>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</si>
  <si>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</si>
  <si>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</si>
  <si>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</si>
  <si>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</si>
  <si>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</si>
  <si>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</si>
  <si>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</si>
  <si>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</si>
  <si>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</si>
  <si>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</si>
  <si>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</si>
  <si>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</si>
  <si>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</si>
  <si>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</si>
  <si>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</si>
  <si>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</si>
  <si>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</si>
  <si>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</si>
  <si>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</si>
  <si>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</si>
  <si>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</si>
  <si>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</si>
  <si>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</si>
  <si>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</si>
  <si>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</si>
  <si>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</si>
  <si>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</si>
  <si>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</si>
  <si>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</si>
  <si>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</si>
  <si>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</si>
  <si>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</si>
  <si>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</si>
  <si>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</si>
  <si>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</si>
  <si>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</si>
  <si>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</si>
  <si>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</si>
  <si>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</si>
  <si>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</si>
  <si>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</si>
  <si>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</si>
  <si>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</si>
  <si>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</si>
  <si>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</si>
  <si>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</si>
  <si>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</si>
  <si>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</si>
  <si>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</si>
  <si>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</si>
  <si>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</si>
  <si>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</si>
  <si>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</si>
  <si>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</si>
  <si>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</si>
  <si>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</si>
  <si>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</si>
  <si>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</si>
  <si>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</si>
  <si>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</si>
  <si>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</si>
  <si>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</si>
  <si>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</si>
  <si>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</si>
  <si>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</si>
  <si>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</si>
  <si>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</si>
  <si>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</si>
  <si>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</si>
  <si>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</si>
  <si>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</si>
  <si>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</si>
  <si>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</si>
  <si>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</si>
  <si>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</si>
  <si>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</si>
  <si>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</si>
  <si>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</si>
  <si>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</si>
  <si>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</si>
  <si>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</si>
  <si>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</si>
  <si>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</si>
  <si>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</si>
  <si>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</si>
  <si>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</si>
  <si>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</si>
  <si>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</si>
  <si>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</si>
  <si>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</si>
  <si>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</si>
  <si>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</si>
  <si>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</si>
  <si>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</si>
  <si>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</si>
  <si>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</si>
  <si>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</si>
  <si>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</si>
  <si>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</si>
  <si>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</si>
  <si>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</si>
  <si>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</si>
  <si>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</si>
  <si>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</si>
  <si>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</si>
  <si>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</si>
  <si>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</si>
  <si>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</si>
  <si>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</si>
  <si>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</si>
  <si>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</si>
  <si>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</si>
  <si>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</si>
  <si>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</si>
  <si>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</si>
  <si>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</si>
  <si>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</si>
  <si>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</si>
  <si>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</si>
  <si>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</si>
  <si>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</si>
  <si>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</si>
  <si>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</si>
  <si>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</si>
  <si>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</si>
  <si>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</si>
  <si>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</si>
  <si>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</si>
  <si>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</si>
  <si>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</si>
  <si>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</si>
  <si>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</si>
  <si>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</si>
  <si>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</si>
  <si>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</si>
  <si>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</si>
  <si>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</si>
  <si>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</si>
  <si>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</si>
  <si>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</si>
  <si>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</si>
  <si>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</si>
  <si>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</si>
  <si>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</si>
  <si>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</si>
  <si>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</si>
  <si>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</si>
  <si>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</si>
  <si>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</si>
  <si>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</si>
  <si>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</si>
  <si>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</si>
  <si>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</si>
  <si>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</si>
  <si>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</si>
  <si>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</si>
  <si>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</si>
  <si>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</si>
  <si>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</si>
  <si>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</si>
  <si>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</si>
  <si>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</si>
  <si>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</si>
  <si>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</si>
  <si>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</si>
  <si>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</si>
  <si>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</si>
  <si>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</si>
  <si>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</si>
  <si>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</si>
  <si>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</si>
  <si>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</si>
  <si>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</si>
  <si>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</si>
  <si>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</si>
  <si>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</si>
  <si>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</si>
  <si>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</si>
  <si>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</si>
  <si>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</si>
  <si>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</si>
  <si>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</si>
  <si>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</si>
  <si>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</si>
  <si>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</si>
  <si>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</si>
  <si>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</si>
  <si>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</si>
  <si>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</si>
  <si>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</si>
  <si>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</si>
  <si>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</si>
  <si>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</si>
  <si>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</si>
  <si>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</si>
  <si>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</si>
  <si>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</si>
  <si>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</si>
  <si>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</si>
  <si>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</si>
  <si>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</si>
  <si>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</si>
  <si>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</si>
  <si>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</si>
  <si>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</si>
  <si>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</si>
  <si>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</si>
  <si>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</si>
  <si>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</si>
  <si>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</si>
  <si>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</si>
  <si>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</si>
  <si>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</si>
  <si>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</si>
  <si>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</si>
  <si>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</si>
  <si>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</si>
  <si>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</si>
  <si>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</si>
  <si>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</si>
  <si>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</si>
  <si>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</si>
  <si>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</si>
  <si>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</si>
  <si>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</si>
  <si>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</si>
  <si>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</si>
  <si>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</si>
  <si>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</si>
  <si>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</si>
  <si>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</si>
  <si>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</si>
  <si>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</si>
  <si>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</si>
  <si>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</si>
  <si>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</si>
  <si>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</si>
  <si>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</si>
  <si>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</si>
  <si>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</si>
  <si>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</si>
  <si>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</si>
  <si>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</si>
  <si>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</si>
  <si>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</si>
  <si>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</si>
  <si>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</si>
  <si>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</si>
  <si>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</si>
  <si>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</si>
  <si>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</si>
  <si>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</si>
  <si>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</si>
  <si>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</si>
  <si>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</si>
  <si>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</si>
  <si>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</si>
  <si>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</si>
  <si>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</si>
  <si>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</si>
  <si>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</si>
  <si>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</si>
  <si>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</si>
  <si>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</si>
  <si>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</si>
  <si>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</si>
  <si>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</si>
  <si>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</si>
  <si>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</si>
  <si>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</si>
  <si>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</si>
  <si>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</si>
  <si>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</si>
  <si>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</si>
  <si>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</si>
  <si>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</si>
  <si>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</si>
  <si>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</si>
  <si>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</si>
  <si>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</si>
  <si>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</si>
  <si>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</si>
  <si>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</si>
  <si>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</si>
  <si>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</si>
  <si>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</si>
  <si>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</si>
  <si>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</si>
  <si>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</si>
  <si>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</si>
  <si>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</si>
  <si>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</si>
  <si>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</si>
  <si>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</si>
  <si>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</si>
  <si>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</si>
  <si>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</si>
  <si>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</si>
  <si>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</si>
  <si>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</si>
  <si>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</si>
  <si>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</si>
  <si>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</si>
  <si>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</si>
  <si>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</si>
  <si>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</si>
  <si>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</si>
  <si>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</si>
  <si>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</si>
  <si>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</si>
  <si>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</si>
  <si>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</si>
  <si>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</si>
  <si>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</si>
  <si>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</si>
  <si>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</si>
  <si>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</si>
  <si>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</si>
  <si>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</si>
  <si>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</si>
  <si>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</si>
  <si>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</si>
  <si>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</si>
  <si>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</si>
  <si>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</si>
  <si>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</si>
  <si>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</si>
  <si>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</si>
  <si>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</si>
  <si>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</si>
  <si>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</si>
  <si>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</si>
  <si>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</si>
  <si>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</si>
  <si>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</si>
  <si>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</si>
  <si>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</si>
  <si>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</si>
  <si>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</si>
  <si>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</si>
  <si>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</si>
  <si>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</si>
  <si>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</si>
  <si>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</si>
  <si>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</si>
  <si>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</si>
  <si>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</si>
  <si>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</si>
  <si>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</si>
  <si>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</si>
  <si>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</si>
  <si>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</si>
  <si>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</si>
  <si>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</si>
  <si>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</si>
  <si>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</si>
  <si>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</si>
  <si>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</si>
  <si>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</si>
  <si>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</si>
  <si>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</si>
  <si>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</si>
  <si>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</si>
  <si>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</si>
  <si>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</si>
  <si>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</si>
  <si>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</si>
  <si>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</si>
  <si>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</si>
  <si>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</si>
  <si>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</si>
  <si>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</si>
  <si>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</si>
  <si>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</si>
  <si>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</si>
  <si>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</si>
  <si>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</si>
  <si>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</si>
  <si>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</si>
  <si>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</si>
  <si>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</si>
  <si>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</si>
  <si>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</si>
  <si>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</si>
  <si>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</si>
  <si>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</si>
  <si>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</si>
  <si>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</si>
  <si>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</si>
  <si>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</si>
  <si>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</si>
  <si>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</si>
  <si>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</si>
  <si>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</si>
  <si>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</si>
  <si>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</si>
  <si>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</si>
  <si>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</si>
  <si>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</si>
  <si>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</si>
  <si>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</si>
  <si>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</si>
  <si>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</si>
  <si>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</si>
  <si>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</si>
  <si>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</si>
  <si>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</si>
  <si>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</si>
  <si>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</si>
  <si>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</si>
  <si>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</si>
  <si>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</si>
  <si>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</si>
  <si>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</si>
  <si>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</si>
  <si>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</si>
  <si>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</si>
  <si>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</si>
  <si>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</si>
  <si>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</si>
  <si>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</si>
  <si>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</si>
  <si>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</si>
  <si>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</si>
  <si>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</si>
  <si>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</si>
  <si>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</si>
  <si>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</si>
  <si>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</si>
  <si>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</si>
  <si>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</si>
  <si>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</si>
  <si>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</si>
  <si>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</si>
  <si>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</si>
  <si>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</si>
  <si>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</si>
  <si>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</si>
  <si>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</si>
  <si>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</si>
  <si>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</si>
  <si>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</si>
  <si>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</si>
  <si>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</si>
  <si>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</si>
  <si>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</si>
  <si>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</si>
  <si>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</si>
  <si>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</si>
  <si>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</si>
  <si>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</si>
  <si>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</si>
  <si>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</si>
  <si>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</si>
  <si>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</si>
  <si>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</si>
  <si>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</si>
  <si>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</si>
  <si>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</si>
  <si>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</si>
  <si>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</si>
  <si>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</si>
  <si>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</si>
  <si>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</si>
  <si>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</si>
  <si>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</si>
  <si>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</si>
  <si>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</si>
  <si>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</si>
  <si>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</si>
  <si>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</si>
  <si>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</si>
  <si>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</si>
  <si>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</si>
  <si>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</si>
  <si>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</si>
  <si>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</si>
  <si>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</si>
  <si>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</si>
  <si>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</si>
  <si>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</si>
  <si>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</si>
  <si>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</si>
  <si>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</si>
  <si>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</si>
  <si>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</si>
  <si>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</si>
  <si>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</si>
  <si>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</si>
  <si>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</si>
  <si>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</si>
  <si>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</si>
  <si>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</si>
  <si>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</si>
  <si>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</si>
  <si>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</si>
  <si>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</si>
  <si>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</si>
  <si>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</si>
  <si>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</si>
  <si>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</si>
  <si>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</si>
  <si>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</si>
  <si>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</si>
  <si>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</si>
  <si>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</si>
  <si>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</si>
  <si>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</si>
  <si>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</si>
  <si>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</si>
  <si>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</si>
  <si>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</si>
  <si>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</si>
  <si>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</si>
  <si>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</si>
  <si>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</si>
  <si>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</si>
  <si>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</si>
  <si>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</si>
  <si>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</si>
  <si>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</si>
  <si>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</si>
  <si>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</si>
  <si>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</si>
  <si>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</si>
  <si>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</si>
  <si>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</si>
  <si>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</si>
  <si>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</si>
  <si>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</si>
  <si>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</si>
  <si>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</si>
  <si>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</si>
  <si>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</si>
  <si>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</si>
  <si>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</si>
  <si>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</si>
  <si>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</si>
  <si>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</si>
  <si>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</si>
  <si>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</si>
  <si>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</si>
  <si>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</si>
  <si>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</si>
  <si>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</si>
  <si>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</si>
  <si>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</si>
  <si>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</si>
  <si>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</si>
  <si>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</si>
  <si>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</si>
  <si>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</si>
  <si>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</si>
  <si>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</si>
  <si>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</si>
  <si>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</si>
  <si>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</si>
  <si>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</si>
  <si>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</si>
  <si>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</si>
  <si>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</si>
  <si>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</si>
  <si>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</si>
  <si>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</si>
  <si>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</si>
  <si>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</si>
  <si>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</si>
  <si>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</si>
  <si>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</si>
  <si>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</si>
  <si>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</si>
  <si>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</si>
  <si>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</si>
  <si>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</si>
  <si>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</si>
  <si>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</si>
  <si>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</si>
  <si>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</si>
  <si>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</si>
  <si>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</si>
  <si>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</si>
  <si>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</si>
  <si>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</si>
  <si>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</si>
  <si>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</si>
  <si>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</si>
  <si>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</si>
  <si>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</si>
  <si>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</si>
  <si>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</si>
  <si>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</si>
  <si>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</si>
  <si>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</si>
  <si>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</si>
  <si>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</si>
  <si>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</si>
  <si>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</si>
  <si>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</si>
  <si>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</si>
  <si>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</si>
  <si>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</si>
  <si>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</si>
  <si>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</si>
  <si>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</si>
  <si>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</si>
  <si>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</si>
  <si>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</si>
  <si>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</si>
  <si>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</si>
  <si>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</si>
  <si>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</si>
  <si>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</si>
  <si>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</si>
  <si>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</si>
  <si>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</si>
  <si>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</si>
  <si>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</si>
  <si>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</si>
  <si>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</si>
  <si>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</si>
  <si>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</si>
  <si>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</si>
  <si>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</si>
  <si>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</si>
  <si>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</si>
  <si>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</si>
  <si>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</si>
  <si>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</si>
  <si>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</si>
  <si>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</si>
  <si>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</si>
  <si>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</si>
  <si>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</si>
  <si>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</si>
  <si>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</si>
  <si>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</si>
  <si>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</si>
  <si>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</si>
  <si>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</si>
  <si>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</si>
  <si>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</si>
  <si>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</si>
  <si>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</si>
  <si>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</si>
  <si>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</si>
  <si>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</si>
  <si>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</si>
  <si>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</si>
  <si>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</si>
  <si>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</si>
  <si>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</si>
  <si>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</si>
  <si>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</si>
  <si>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</si>
  <si>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</si>
  <si>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</si>
  <si>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</si>
  <si>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</si>
  <si>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</si>
  <si>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</si>
  <si>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</si>
  <si>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</si>
  <si>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</si>
  <si>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</si>
  <si>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</si>
  <si>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</si>
  <si>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</si>
  <si>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</si>
  <si>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</si>
  <si>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</si>
  <si>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</si>
  <si>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</si>
  <si>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</si>
  <si>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</si>
  <si>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</si>
  <si>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</si>
  <si>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</si>
  <si>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</si>
  <si>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</si>
  <si>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</si>
  <si>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</si>
  <si>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</si>
  <si>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</si>
  <si>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</si>
  <si>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</si>
  <si>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</si>
  <si>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</si>
  <si>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</si>
  <si>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</si>
  <si>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</si>
  <si>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</si>
  <si>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</si>
  <si>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</si>
  <si>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</si>
  <si>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</si>
  <si>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</si>
  <si>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</si>
  <si>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</si>
  <si>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</si>
  <si>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</si>
  <si>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</si>
  <si>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</si>
  <si>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</si>
  <si>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</si>
  <si>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</si>
  <si>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</si>
  <si>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</si>
  <si>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</si>
  <si>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</si>
  <si>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</si>
  <si>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</si>
  <si>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</si>
  <si>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</si>
  <si>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</si>
  <si>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</si>
  <si>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</si>
  <si>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</si>
  <si>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</si>
  <si>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</si>
  <si>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</si>
  <si>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</si>
  <si>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</si>
  <si>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</si>
  <si>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</si>
  <si>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</si>
  <si>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</si>
  <si>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</si>
  <si>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</si>
  <si>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</si>
  <si>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</si>
  <si>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</si>
  <si>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</si>
  <si>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</si>
  <si>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</si>
  <si>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</si>
  <si>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</si>
  <si>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</si>
  <si>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</si>
  <si>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</si>
  <si>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</si>
  <si>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</si>
  <si>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</si>
  <si>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</si>
  <si>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</si>
  <si>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</si>
  <si>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</si>
  <si>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</si>
  <si>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</si>
  <si>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</si>
  <si>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</si>
  <si>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</si>
  <si>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</si>
  <si>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</si>
  <si>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</si>
  <si>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</si>
  <si>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</si>
  <si>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</si>
  <si>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</si>
  <si>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</si>
  <si>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</si>
  <si>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</si>
  <si>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</si>
  <si>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</si>
  <si>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</si>
  <si>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</si>
  <si>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</si>
  <si>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</si>
  <si>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</si>
  <si>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</si>
  <si>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</si>
  <si>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</si>
  <si>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</si>
  <si>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</si>
  <si>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</si>
  <si>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</si>
  <si>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</si>
  <si>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</si>
  <si>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</si>
  <si>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</si>
  <si>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</si>
  <si>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</si>
  <si>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</si>
  <si>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</si>
  <si>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</si>
  <si>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</si>
  <si>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</si>
  <si>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</si>
  <si>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</si>
  <si>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</si>
  <si>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</si>
  <si>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</si>
  <si>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</si>
  <si>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</si>
  <si>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</si>
  <si>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</si>
  <si>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</si>
  <si>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</si>
  <si>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</si>
  <si>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</si>
  <si>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</si>
  <si>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</si>
  <si>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</si>
  <si>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</si>
  <si>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</si>
  <si>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</si>
  <si>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</si>
  <si>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</si>
  <si>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</si>
  <si>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</si>
  <si>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</si>
  <si>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</si>
  <si>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</si>
  <si>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</si>
  <si>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</si>
  <si>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</si>
  <si>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</si>
  <si>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</si>
  <si>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</si>
  <si>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</si>
  <si>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</si>
  <si>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</si>
  <si>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</si>
  <si>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</si>
  <si>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</si>
  <si>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</si>
  <si>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</si>
  <si>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</si>
  <si>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</si>
  <si>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</si>
  <si>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</si>
  <si>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</si>
  <si>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</si>
  <si>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</si>
  <si>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</si>
  <si>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</si>
  <si>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</si>
  <si>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</si>
  <si>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</si>
  <si>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</si>
  <si>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</si>
  <si>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</si>
  <si>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</si>
  <si>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</si>
  <si>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</si>
  <si>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</si>
  <si>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</si>
  <si>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</si>
  <si>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</si>
  <si>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</si>
  <si>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</si>
  <si>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</si>
  <si>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</si>
  <si>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</si>
  <si>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</si>
  <si>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</si>
  <si>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</si>
  <si>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</si>
  <si>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</si>
  <si>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</si>
  <si>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</si>
  <si>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</si>
  <si>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</si>
  <si>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</si>
  <si>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</si>
  <si>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</si>
  <si>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</si>
  <si>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</si>
  <si>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</si>
  <si>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</si>
  <si>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</si>
  <si>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</si>
  <si>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</si>
  <si>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</si>
  <si>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</si>
  <si>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</si>
  <si>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</si>
  <si>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</si>
  <si>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</si>
  <si>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</si>
  <si>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</si>
  <si>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</si>
  <si>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</si>
  <si>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</si>
  <si>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</si>
  <si>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</si>
  <si>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</si>
  <si>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</si>
  <si>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</si>
  <si>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</si>
  <si>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</si>
  <si>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</si>
  <si>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</si>
  <si>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</si>
  <si>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</si>
  <si>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</si>
  <si>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</si>
  <si>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</si>
  <si>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</si>
  <si>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</si>
  <si>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</si>
  <si>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</si>
  <si>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</si>
  <si>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</si>
  <si>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</si>
  <si>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</si>
  <si>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</si>
  <si>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</si>
  <si>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</si>
  <si>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</si>
  <si>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</si>
  <si>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</si>
  <si>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</si>
  <si>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</si>
  <si>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</si>
  <si>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</si>
  <si>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</si>
  <si>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</si>
  <si>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</si>
  <si>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</si>
  <si>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</si>
  <si>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</si>
  <si>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</si>
  <si>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</si>
  <si>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</si>
  <si>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</si>
  <si>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</si>
  <si>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</si>
  <si>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</si>
  <si>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</si>
  <si>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</si>
  <si>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</si>
  <si>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</si>
  <si>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</si>
  <si>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</si>
  <si>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</si>
  <si>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</si>
  <si>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</si>
  <si>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</si>
  <si>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</si>
  <si>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</si>
  <si>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</si>
  <si>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</si>
  <si>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</si>
  <si>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</si>
  <si>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</si>
  <si>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</si>
  <si>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</si>
  <si>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</si>
  <si>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</si>
  <si>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</si>
  <si>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</si>
  <si>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</si>
  <si>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</si>
  <si>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</si>
  <si>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</si>
  <si>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</si>
  <si>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</si>
  <si>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</si>
  <si>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</si>
  <si>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</si>
  <si>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</si>
  <si>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</si>
  <si>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</si>
  <si>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</si>
  <si>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</si>
  <si>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</si>
  <si>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</si>
  <si>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</si>
  <si>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</si>
  <si>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</si>
  <si>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</si>
  <si>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</si>
  <si>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</si>
  <si>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</si>
  <si>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</si>
  <si>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</si>
  <si>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</si>
  <si>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</si>
  <si>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</si>
  <si>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</si>
  <si>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</si>
  <si>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</si>
  <si>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</si>
  <si>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</si>
  <si>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</si>
  <si>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</si>
  <si>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</si>
  <si>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</si>
  <si>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</si>
  <si>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</si>
  <si>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</si>
  <si>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</si>
  <si>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</si>
  <si>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</si>
  <si>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</si>
  <si>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</si>
  <si>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</si>
  <si>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</si>
  <si>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</si>
  <si>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</si>
  <si>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</si>
  <si>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</si>
  <si>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</si>
  <si>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</si>
  <si>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</si>
  <si>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</si>
  <si>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</si>
  <si>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</si>
  <si>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</si>
  <si>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</si>
  <si>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</si>
  <si>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</si>
  <si>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</si>
  <si>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</si>
  <si>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</si>
  <si>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</si>
  <si>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</si>
  <si>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</si>
  <si>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</si>
  <si>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</si>
  <si>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</si>
  <si>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</si>
  <si>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</si>
  <si>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</si>
  <si>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</si>
  <si>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</si>
  <si>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</si>
  <si>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</si>
  <si>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</si>
  <si>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</si>
  <si>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</si>
  <si>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</si>
  <si>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</si>
  <si>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</si>
  <si>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</si>
  <si>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</si>
  <si>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</si>
  <si>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</si>
  <si>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</si>
  <si>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</si>
  <si>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</si>
  <si>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</si>
  <si>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</si>
  <si>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</si>
  <si>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</si>
  <si>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</si>
  <si>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</si>
  <si>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</si>
  <si>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</si>
  <si>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</si>
  <si>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</si>
  <si>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</si>
  <si>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</si>
  <si>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</si>
  <si>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</si>
  <si>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</si>
  <si>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</si>
  <si>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</si>
  <si>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</si>
  <si>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</si>
  <si>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</si>
  <si>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</si>
  <si>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</si>
  <si>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</si>
  <si>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</si>
  <si>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</si>
  <si>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</si>
  <si>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</si>
  <si>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</si>
  <si>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</si>
  <si>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</si>
  <si>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</si>
  <si>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</si>
  <si>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</si>
  <si>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</si>
  <si>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</si>
  <si>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</si>
  <si>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</si>
  <si>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</si>
  <si>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</si>
  <si>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</si>
  <si>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</si>
  <si>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</si>
  <si>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</si>
  <si>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</si>
  <si>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</si>
  <si>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</si>
  <si>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</si>
  <si>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</si>
  <si>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</si>
  <si>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</si>
  <si>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</si>
  <si>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</si>
  <si>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</si>
  <si>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</si>
  <si>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</si>
  <si>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</si>
  <si>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</si>
  <si>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</si>
  <si>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</si>
  <si>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</si>
  <si>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</si>
  <si>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</si>
  <si>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</si>
  <si>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</si>
  <si>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</si>
  <si>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</si>
  <si>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</si>
  <si>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</si>
  <si>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</si>
  <si>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</si>
  <si>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</si>
  <si>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</si>
  <si>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</si>
  <si>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</si>
  <si>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</si>
  <si>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</si>
  <si>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</si>
  <si>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</si>
  <si>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</si>
  <si>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</si>
  <si>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</si>
  <si>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</si>
  <si>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</si>
  <si>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</si>
  <si>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</si>
  <si>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</si>
  <si>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</si>
  <si>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</si>
  <si>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</si>
  <si>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</si>
  <si>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</si>
  <si>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</si>
  <si>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</si>
  <si>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</si>
  <si>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</si>
  <si>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</si>
  <si>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</si>
  <si>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</si>
  <si>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</si>
  <si>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</si>
  <si>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</si>
  <si>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</si>
  <si>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</si>
  <si>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</si>
  <si>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</si>
  <si>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</si>
  <si>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</si>
  <si>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</si>
  <si>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</si>
  <si>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</si>
  <si>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</si>
  <si>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</si>
  <si>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</si>
  <si>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</si>
  <si>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</si>
  <si>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</si>
  <si>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</si>
  <si>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</si>
  <si>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</si>
  <si>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</si>
  <si>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</si>
  <si>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</si>
  <si>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</si>
  <si>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</si>
  <si>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</si>
  <si>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</si>
  <si>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</si>
  <si>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</si>
  <si>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</si>
  <si>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</si>
  <si>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</si>
  <si>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</si>
  <si>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</si>
  <si>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</si>
  <si>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</si>
  <si>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</si>
  <si>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</si>
  <si>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</si>
  <si>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</si>
  <si>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</si>
  <si>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</si>
  <si>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</si>
  <si>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</si>
  <si>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</si>
  <si>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</si>
  <si>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</si>
  <si>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</si>
  <si>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</si>
  <si>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</si>
  <si>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</si>
  <si>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</si>
  <si>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</si>
  <si>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</si>
  <si>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</si>
  <si>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</si>
  <si>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</si>
  <si>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</si>
  <si>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</si>
  <si>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</si>
  <si>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</si>
  <si>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</si>
  <si>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</si>
  <si>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</si>
  <si>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</si>
  <si>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</si>
  <si>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</si>
  <si>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</si>
  <si>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</si>
  <si>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</si>
  <si>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</si>
  <si>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</si>
  <si>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</si>
  <si>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</si>
  <si>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</si>
  <si>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</si>
  <si>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</si>
  <si>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</si>
  <si>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</si>
  <si>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</si>
  <si>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</si>
  <si>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</si>
  <si>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</si>
  <si>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</si>
  <si>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</si>
  <si>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</si>
  <si>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</si>
  <si>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</si>
  <si>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</si>
  <si>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</si>
  <si>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</si>
  <si>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</si>
  <si>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</si>
  <si>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</si>
  <si>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</si>
  <si>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</si>
  <si>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</si>
  <si>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</si>
  <si>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</si>
  <si>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</si>
  <si>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</si>
  <si>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</si>
  <si>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</si>
  <si>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</si>
  <si>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</si>
  <si>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</si>
  <si>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</si>
  <si>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</si>
  <si>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</si>
  <si>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</si>
  <si>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</si>
  <si>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</si>
  <si>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</si>
  <si>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</si>
  <si>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</si>
  <si>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</si>
  <si>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</si>
  <si>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</si>
  <si>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</si>
  <si>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</si>
  <si>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</si>
  <si>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</si>
  <si>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</si>
  <si>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</si>
  <si>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</si>
  <si>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</si>
  <si>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</si>
  <si>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</si>
  <si>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</si>
  <si>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</si>
  <si>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</si>
  <si>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</si>
  <si>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</si>
  <si>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</si>
  <si>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</si>
  <si>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</si>
  <si>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</si>
  <si>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</si>
  <si>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</si>
  <si>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</si>
  <si>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</si>
  <si>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</si>
  <si>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</si>
  <si>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</si>
  <si>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</si>
  <si>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</si>
  <si>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</si>
  <si>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</si>
  <si>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</si>
  <si>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</si>
  <si>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</si>
  <si>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</si>
  <si>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</si>
  <si>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</si>
  <si>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</si>
  <si>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</si>
  <si>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</si>
  <si>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</si>
  <si>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</si>
  <si>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</si>
  <si>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</si>
  <si>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</si>
  <si>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</si>
  <si>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</si>
  <si>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</si>
  <si>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</si>
  <si>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</si>
  <si>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</si>
  <si>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</si>
  <si>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</si>
  <si>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</si>
  <si>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</si>
  <si>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</si>
  <si>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</si>
  <si>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</si>
  <si>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</si>
  <si>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</si>
  <si>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</si>
  <si>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</si>
  <si>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</si>
  <si>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</si>
  <si>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</si>
  <si>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</si>
  <si>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</si>
  <si>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</si>
  <si>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</si>
  <si>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</si>
  <si>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</si>
  <si>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</si>
  <si>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</si>
  <si>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</si>
  <si>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</si>
  <si>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</si>
  <si>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</si>
  <si>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</si>
  <si>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</si>
  <si>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</si>
  <si>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</si>
  <si>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</si>
  <si>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</si>
  <si>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</si>
  <si>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</si>
  <si>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</si>
  <si>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</si>
  <si>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</si>
  <si>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</si>
  <si>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</si>
  <si>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</si>
  <si>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</si>
  <si>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</si>
  <si>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</si>
  <si>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</si>
  <si>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</si>
  <si>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</si>
  <si>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</si>
  <si>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</si>
  <si>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</si>
  <si>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</si>
  <si>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</si>
  <si>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</si>
  <si>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</si>
  <si>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</si>
  <si>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</si>
  <si>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</si>
  <si>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</si>
  <si>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</si>
  <si>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</si>
  <si>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</si>
  <si>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</si>
  <si>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</si>
  <si>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</si>
  <si>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</si>
  <si>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</si>
  <si>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</si>
  <si>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</si>
  <si>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</si>
  <si>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</si>
  <si>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</si>
  <si>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</si>
  <si>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</si>
  <si>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</si>
  <si>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</si>
  <si>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</si>
  <si>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</si>
  <si>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</si>
  <si>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</si>
  <si>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</si>
  <si>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</si>
  <si>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</si>
  <si>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</si>
  <si>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</si>
  <si>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</si>
  <si>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</si>
  <si>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</si>
  <si>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</si>
  <si>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</si>
  <si>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</si>
  <si>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</si>
  <si>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</si>
  <si>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</si>
  <si>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</si>
  <si>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</si>
  <si>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</si>
  <si>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</si>
  <si>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</si>
  <si>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</si>
  <si>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</si>
  <si>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</si>
  <si>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</si>
  <si>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</si>
  <si>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</si>
  <si>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</si>
  <si>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</si>
  <si>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</si>
  <si>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</si>
  <si>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</si>
  <si>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</si>
  <si>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</si>
  <si>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</si>
  <si>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</si>
  <si>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</si>
  <si>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</si>
  <si>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</si>
  <si>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</si>
  <si>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</si>
  <si>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</si>
  <si>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</si>
  <si>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</si>
  <si>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</si>
  <si>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</si>
  <si>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</si>
  <si>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</si>
  <si>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</si>
  <si>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</si>
  <si>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</si>
  <si>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</si>
  <si>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</si>
  <si>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</si>
  <si>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</si>
  <si>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</si>
  <si>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</si>
  <si>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</si>
  <si>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</si>
  <si>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</si>
  <si>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</si>
  <si>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</si>
  <si>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</si>
  <si>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</si>
  <si>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</si>
  <si>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</si>
  <si>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</si>
  <si>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</si>
  <si>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</si>
  <si>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</si>
  <si>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</si>
  <si>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</si>
  <si>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</si>
  <si>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</si>
  <si>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</si>
  <si>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</si>
  <si>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</si>
  <si>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</si>
  <si>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</si>
  <si>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</si>
  <si>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</si>
  <si>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</si>
  <si>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</si>
  <si>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</si>
  <si>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</si>
  <si>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</si>
  <si>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</si>
  <si>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</si>
  <si>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</si>
  <si>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</si>
  <si>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</si>
  <si>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</si>
  <si>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</si>
  <si>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</si>
  <si>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</si>
  <si>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</si>
  <si>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</si>
  <si>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</si>
  <si>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</si>
  <si>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</si>
  <si>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</si>
  <si>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</si>
  <si>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</si>
  <si>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</si>
  <si>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</si>
  <si>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</si>
  <si>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</si>
  <si>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</si>
  <si>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</si>
  <si>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</si>
  <si>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</si>
  <si>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</si>
  <si>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</si>
  <si>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</si>
  <si>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</si>
  <si>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</si>
  <si>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</si>
  <si>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</si>
  <si>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</si>
  <si>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</si>
  <si>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</si>
  <si>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</si>
  <si>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</si>
  <si>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</si>
  <si>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</si>
  <si>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</si>
  <si>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</si>
  <si>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</si>
  <si>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</si>
  <si>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</si>
  <si>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</si>
  <si>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</si>
  <si>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</si>
  <si>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</si>
  <si>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</si>
  <si>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</si>
  <si>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</si>
  <si>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</si>
  <si>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</si>
  <si>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</si>
  <si>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</si>
  <si>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</si>
  <si>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</si>
  <si>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</si>
  <si>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</si>
  <si>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</si>
  <si>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</si>
  <si>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</si>
  <si>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</si>
  <si>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</si>
  <si>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</si>
  <si>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</si>
  <si>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</si>
  <si>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</si>
  <si>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</si>
  <si>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</si>
  <si>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</si>
  <si>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</si>
  <si>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</si>
  <si>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</si>
  <si>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</si>
  <si>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</si>
  <si>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</si>
  <si>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</si>
  <si>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</si>
  <si>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</si>
  <si>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</si>
  <si>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</si>
  <si>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</si>
  <si>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</si>
  <si>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</si>
  <si>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</si>
  <si>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</si>
  <si>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</si>
  <si>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</si>
  <si>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</si>
  <si>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</si>
  <si>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</si>
  <si>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</si>
  <si>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</si>
  <si>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</si>
  <si>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</si>
  <si>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</si>
  <si>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</si>
  <si>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</si>
  <si>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</si>
  <si>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</si>
  <si>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</si>
  <si>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</si>
  <si>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</si>
  <si>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</si>
  <si>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</si>
  <si>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</si>
  <si>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</si>
  <si>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</si>
  <si>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</si>
  <si>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</si>
  <si>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</si>
  <si>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</si>
  <si>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</si>
  <si>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</si>
  <si>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</si>
  <si>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</si>
  <si>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</si>
  <si>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</si>
  <si>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</si>
  <si>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</si>
  <si>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</si>
  <si>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</si>
  <si>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</si>
  <si>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</si>
  <si>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</si>
  <si>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</si>
  <si>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</si>
  <si>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</si>
  <si>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</si>
  <si>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</si>
  <si>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</si>
  <si>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</si>
  <si>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</si>
  <si>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</si>
  <si>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</si>
  <si>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</si>
  <si>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</si>
  <si>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</si>
  <si>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</si>
  <si>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</si>
  <si>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</si>
  <si>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</si>
  <si>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</si>
  <si>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</si>
  <si>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</si>
  <si>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</si>
  <si>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</si>
  <si>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</si>
  <si>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</si>
  <si>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</si>
  <si>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</si>
  <si>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</si>
  <si>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</si>
  <si>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</si>
  <si>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</si>
  <si>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</si>
  <si>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</si>
  <si>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</si>
  <si>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</si>
  <si>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</si>
  <si>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</si>
  <si>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</si>
  <si>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</si>
  <si>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</si>
  <si>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</si>
  <si>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</si>
  <si>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</si>
  <si>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</si>
  <si>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</si>
  <si>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</si>
  <si>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</si>
  <si>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</si>
  <si>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</si>
  <si>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</si>
  <si>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</si>
  <si>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</si>
  <si>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</si>
  <si>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</si>
  <si>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</si>
  <si>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</si>
  <si>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</si>
  <si>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</si>
  <si>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</si>
  <si>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</si>
  <si>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</si>
  <si>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</si>
  <si>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</si>
  <si>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</si>
  <si>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</si>
  <si>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</si>
  <si>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</si>
  <si>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</si>
  <si>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</si>
  <si>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</si>
  <si>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</si>
  <si>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</si>
  <si>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</si>
  <si>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</si>
  <si>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</si>
  <si>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</si>
  <si>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</si>
  <si>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</si>
  <si>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</si>
  <si>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</si>
  <si>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</si>
  <si>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</si>
  <si>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</si>
  <si>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</si>
  <si>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</si>
  <si>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</si>
  <si>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</si>
  <si>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</si>
  <si>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</si>
  <si>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</si>
  <si>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</si>
  <si>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</si>
  <si>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</si>
  <si>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</si>
  <si>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</si>
  <si>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</si>
  <si>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</si>
  <si>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</si>
  <si>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</si>
  <si>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</si>
  <si>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</si>
  <si>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</si>
  <si>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</si>
  <si>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</si>
  <si>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</si>
  <si>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</si>
  <si>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</si>
  <si>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</si>
  <si>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</si>
  <si>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</si>
  <si>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</si>
  <si>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</si>
  <si>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</si>
  <si>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</si>
  <si>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</si>
  <si>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</si>
  <si>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</si>
  <si>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</si>
  <si>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</si>
  <si>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</si>
  <si>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</si>
  <si>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</si>
  <si>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</si>
  <si>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</si>
  <si>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</si>
  <si>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</si>
  <si>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</si>
  <si>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</si>
  <si>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</si>
  <si>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</si>
  <si>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</si>
  <si>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</si>
  <si>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</si>
  <si>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</si>
  <si>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</si>
  <si>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</si>
  <si>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</si>
  <si>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</si>
  <si>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</si>
  <si>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</si>
  <si>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</si>
  <si>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</si>
  <si>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</si>
  <si>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</si>
  <si>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</si>
  <si>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</si>
  <si>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</si>
  <si>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</si>
  <si>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</si>
  <si>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</si>
  <si>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</si>
  <si>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</si>
  <si>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</si>
  <si>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</si>
  <si>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</si>
  <si>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</si>
  <si>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</si>
  <si>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</si>
  <si>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</si>
  <si>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</si>
  <si>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</si>
  <si>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</si>
  <si>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</si>
  <si>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</si>
  <si>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</si>
  <si>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</si>
  <si>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</si>
  <si>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</si>
  <si>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</si>
  <si>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</si>
  <si>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</si>
  <si>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</si>
  <si>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</si>
  <si>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</si>
  <si>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</si>
  <si>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</si>
  <si>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</si>
  <si>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</si>
  <si>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</si>
  <si>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</si>
  <si>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</si>
  <si>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</si>
  <si>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</si>
  <si>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</si>
  <si>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</si>
  <si>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</si>
  <si>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</si>
  <si>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</si>
  <si>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</si>
  <si>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</si>
  <si>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</si>
  <si>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</si>
  <si>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</si>
  <si>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</si>
  <si>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</si>
  <si>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</si>
  <si>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</si>
  <si>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</si>
  <si>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</si>
  <si>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</si>
  <si>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</si>
  <si>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</si>
  <si>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</si>
  <si>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</si>
  <si>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</si>
  <si>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</si>
  <si>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</si>
  <si>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</si>
  <si>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</si>
  <si>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</si>
  <si>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</si>
  <si>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</si>
  <si>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</si>
  <si>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</si>
  <si>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</si>
  <si>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</si>
  <si>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</si>
  <si>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</si>
  <si>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</si>
  <si>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</si>
  <si>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</si>
  <si>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</si>
  <si>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</si>
  <si>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</si>
  <si>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</si>
  <si>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</si>
  <si>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</si>
  <si>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</si>
  <si>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</si>
  <si>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</si>
  <si>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</si>
  <si>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</si>
  <si>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</si>
  <si>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</si>
  <si>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</si>
  <si>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</si>
  <si>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</si>
  <si>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</si>
  <si>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</si>
  <si>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</si>
  <si>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</si>
  <si>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</si>
  <si>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</si>
  <si>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</si>
  <si>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</si>
  <si>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</si>
  <si>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</si>
  <si>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</si>
  <si>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</si>
  <si>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</si>
  <si>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</si>
  <si>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</si>
  <si>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</si>
  <si>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</si>
  <si>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</si>
  <si>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</si>
  <si>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</si>
  <si>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</si>
  <si>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</si>
  <si>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</si>
  <si>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</si>
  <si>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</si>
  <si>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</si>
  <si>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</si>
  <si>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</si>
  <si>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</si>
  <si>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</si>
  <si>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</si>
  <si>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</si>
  <si>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</si>
  <si>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</si>
  <si>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</si>
  <si>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</si>
  <si>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</si>
  <si>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</si>
  <si>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</si>
  <si>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</si>
  <si>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</si>
  <si>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</si>
  <si>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</si>
  <si>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</si>
  <si>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</si>
  <si>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</si>
  <si>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</si>
  <si>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</si>
  <si>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</si>
  <si>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</si>
  <si>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</si>
  <si>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</si>
  <si>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</si>
  <si>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</si>
  <si>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</si>
  <si>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</si>
  <si>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</si>
  <si>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</si>
  <si>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</si>
  <si>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</si>
  <si>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</si>
  <si>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</si>
  <si>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</si>
  <si>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</si>
  <si>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</si>
  <si>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</si>
  <si>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</si>
  <si>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</si>
  <si>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</si>
  <si>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</si>
  <si>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</si>
  <si>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</si>
  <si>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</si>
  <si>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</si>
  <si>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</si>
  <si>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</si>
  <si>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</si>
  <si>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</si>
  <si>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</si>
  <si>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</si>
  <si>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</si>
  <si>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</si>
  <si>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</si>
  <si>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</si>
  <si>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</si>
  <si>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</si>
  <si>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</si>
  <si>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</si>
  <si>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</si>
  <si>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</si>
  <si>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</si>
  <si>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</si>
  <si>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</si>
  <si>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</si>
  <si>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</si>
  <si>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</si>
  <si>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</si>
  <si>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</si>
  <si>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</si>
  <si>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</si>
  <si>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</si>
  <si>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</si>
  <si>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</si>
  <si>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</si>
  <si>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</si>
  <si>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</si>
  <si>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</si>
  <si>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</si>
  <si>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</si>
  <si>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</si>
  <si>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</si>
  <si>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</si>
  <si>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</si>
  <si>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</si>
  <si>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</si>
  <si>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</si>
  <si>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</si>
  <si>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</si>
  <si>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</si>
  <si>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</si>
  <si>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</si>
  <si>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</si>
  <si>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</si>
  <si>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</si>
  <si>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</si>
  <si>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</si>
  <si>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</si>
  <si>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</si>
  <si>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</si>
  <si>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</si>
  <si>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</si>
  <si>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</si>
  <si>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</si>
  <si>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</si>
  <si>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</si>
  <si>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</si>
  <si>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</si>
  <si>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</si>
  <si>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</si>
  <si>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</si>
  <si>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</si>
  <si>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</si>
  <si>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</si>
  <si>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</si>
  <si>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</si>
  <si>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</si>
  <si>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</si>
  <si>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</si>
  <si>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</si>
  <si>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</si>
  <si>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</si>
  <si>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</si>
  <si>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</si>
  <si>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</si>
  <si>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</si>
  <si>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</si>
  <si>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</si>
  <si>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</si>
  <si>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</si>
  <si>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</si>
  <si>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</si>
  <si>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</si>
  <si>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</si>
  <si>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</si>
  <si>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</si>
  <si>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</si>
  <si>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</si>
  <si>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</si>
  <si>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</si>
  <si>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</si>
  <si>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</si>
  <si>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</si>
  <si>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</si>
  <si>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</si>
  <si>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</si>
  <si>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</si>
  <si>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</si>
  <si>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</si>
  <si>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</si>
  <si>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</si>
  <si>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</si>
  <si>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</si>
  <si>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</si>
  <si>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</si>
  <si>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</si>
  <si>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</si>
  <si>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</si>
  <si>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</si>
  <si>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</si>
  <si>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</si>
  <si>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</si>
  <si>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</si>
  <si>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</si>
  <si>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</si>
  <si>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</si>
  <si>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</si>
  <si>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</si>
  <si>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</si>
  <si>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</si>
  <si>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</si>
  <si>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</si>
  <si>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</si>
  <si>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</si>
  <si>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</si>
  <si>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</si>
  <si>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</si>
  <si>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</si>
  <si>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</si>
  <si>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</si>
  <si>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</si>
  <si>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</si>
  <si>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</si>
  <si>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</si>
  <si>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</si>
  <si>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</si>
  <si>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</si>
  <si>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</si>
  <si>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</si>
  <si>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</si>
  <si>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</si>
  <si>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</si>
  <si>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</si>
  <si>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</si>
  <si>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</si>
  <si>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</si>
  <si>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</si>
  <si>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</si>
  <si>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</si>
  <si>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</si>
  <si>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</si>
  <si>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</si>
  <si>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</si>
  <si>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</si>
  <si>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</si>
  <si>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</si>
  <si>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</si>
  <si>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</si>
  <si>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</si>
  <si>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</si>
  <si>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</si>
  <si>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</si>
  <si>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</si>
  <si>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</si>
  <si>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</si>
  <si>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</si>
  <si>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</si>
  <si>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</si>
  <si>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</si>
  <si>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</si>
  <si>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</si>
  <si>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</si>
  <si>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</si>
  <si>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</si>
  <si>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</si>
  <si>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</si>
  <si>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</si>
  <si>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</si>
  <si>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</si>
  <si>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</si>
  <si>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</si>
  <si>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</si>
  <si>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</si>
  <si>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</si>
  <si>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</si>
  <si>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</si>
  <si>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</si>
  <si>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</si>
  <si>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</si>
  <si>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</si>
  <si>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</si>
  <si>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</si>
  <si>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</si>
  <si>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</si>
  <si>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</si>
  <si>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</si>
  <si>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</si>
  <si>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</si>
  <si>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</si>
  <si>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</si>
  <si>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</si>
  <si>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</si>
  <si>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</si>
  <si>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</si>
  <si>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</si>
  <si>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</si>
  <si>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</si>
  <si>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</si>
  <si>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</si>
  <si>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</si>
  <si>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</si>
  <si>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</si>
  <si>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</si>
  <si>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</si>
  <si>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</si>
  <si>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</si>
  <si>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</si>
  <si>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</si>
  <si>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</si>
  <si>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</si>
  <si>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</si>
  <si>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</si>
  <si>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</si>
  <si>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</si>
  <si>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</si>
  <si>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</si>
  <si>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</si>
  <si>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</si>
  <si>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</si>
  <si>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</si>
  <si>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</si>
  <si>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</si>
  <si>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</si>
  <si>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</si>
  <si>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</si>
  <si>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</si>
  <si>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</si>
  <si>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</si>
  <si>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</si>
  <si>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</si>
  <si>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</si>
  <si>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</si>
  <si>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</si>
  <si>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</si>
  <si>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</si>
  <si>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</si>
  <si>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</si>
  <si>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</si>
  <si>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</si>
  <si>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</si>
  <si>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</si>
  <si>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</si>
  <si>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</si>
  <si>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</si>
  <si>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</si>
  <si>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</si>
  <si>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</si>
  <si>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</si>
  <si>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</si>
  <si>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</si>
  <si>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</si>
  <si>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</si>
  <si>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</si>
  <si>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</si>
  <si>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</si>
  <si>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</si>
  <si>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</si>
  <si>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</si>
  <si>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</si>
  <si>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</si>
  <si>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</si>
  <si>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</si>
  <si>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</si>
  <si>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</si>
  <si>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</si>
  <si>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</si>
  <si>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</si>
  <si>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</si>
  <si>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</si>
  <si>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</si>
  <si>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</si>
  <si>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</si>
  <si>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</si>
  <si>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</si>
  <si>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</si>
  <si>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</si>
  <si>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</si>
  <si>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</si>
  <si>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</si>
  <si>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</si>
  <si>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</si>
  <si>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</si>
  <si>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</si>
  <si>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</si>
  <si>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</si>
  <si>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</si>
  <si>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</si>
  <si>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</si>
  <si>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</si>
  <si>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</si>
  <si>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</si>
  <si>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</si>
  <si>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</si>
  <si>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</si>
  <si>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</si>
  <si>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</si>
  <si>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</si>
  <si>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</si>
  <si>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</si>
  <si>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</si>
  <si>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</si>
  <si>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</si>
  <si>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</si>
  <si>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</si>
  <si>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</si>
  <si>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</si>
  <si>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</si>
  <si>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</si>
  <si>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</si>
  <si>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</si>
  <si>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</si>
  <si>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</si>
  <si>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</si>
  <si>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</si>
  <si>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</si>
  <si>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</si>
  <si>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</si>
  <si>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</si>
  <si>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</si>
  <si>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</si>
  <si>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</si>
  <si>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</si>
  <si>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</si>
  <si>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</si>
  <si>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</si>
  <si>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</si>
  <si>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</si>
  <si>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</si>
  <si>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</si>
  <si>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</si>
  <si>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</si>
  <si>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</si>
  <si>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</si>
  <si>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</si>
  <si>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</si>
  <si>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</si>
  <si>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</si>
  <si>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</si>
  <si>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</si>
  <si>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</si>
  <si>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</si>
  <si>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</si>
  <si>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</si>
  <si>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</si>
  <si>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</si>
  <si>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</si>
  <si>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</si>
  <si>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</si>
  <si>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</si>
  <si>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</si>
  <si>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</si>
  <si>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</si>
  <si>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</si>
  <si>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</si>
  <si>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</si>
  <si>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</si>
  <si>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</si>
  <si>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</si>
  <si>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</si>
  <si>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</si>
  <si>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</si>
  <si>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</si>
  <si>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</si>
  <si>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</si>
  <si>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</si>
  <si>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</si>
  <si>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</si>
  <si>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</si>
  <si>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</si>
  <si>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</si>
  <si>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</si>
  <si>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</si>
  <si>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</si>
  <si>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</si>
  <si>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</si>
  <si>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</si>
  <si>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</si>
  <si>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</si>
  <si>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</si>
  <si>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</si>
  <si>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</si>
  <si>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</si>
  <si>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</si>
  <si>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</si>
  <si>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</si>
  <si>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</si>
  <si>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</si>
  <si>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</si>
  <si>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</si>
  <si>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</si>
  <si>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</si>
  <si>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</si>
  <si>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</si>
  <si>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</si>
  <si>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</si>
  <si>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</si>
  <si>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</si>
  <si>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</si>
  <si>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</si>
  <si>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</si>
  <si>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</si>
  <si>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</si>
  <si>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</si>
  <si>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</si>
  <si>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</si>
  <si>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</si>
  <si>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</si>
  <si>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</si>
  <si>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</si>
  <si>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</si>
  <si>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</si>
  <si>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</si>
  <si>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</si>
  <si>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</si>
  <si>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</si>
  <si>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</si>
  <si>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</si>
  <si>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</si>
  <si>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</si>
  <si>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</si>
  <si>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</si>
  <si>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</si>
  <si>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</si>
  <si>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</si>
  <si>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</si>
  <si>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</si>
  <si>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</si>
  <si>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</si>
  <si>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</si>
  <si>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</si>
  <si>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</si>
  <si>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</si>
  <si>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</si>
  <si>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</si>
  <si>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</si>
  <si>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</si>
  <si>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</si>
  <si>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</si>
  <si>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</si>
  <si>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</si>
  <si>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</si>
  <si>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</si>
  <si>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</si>
  <si>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</si>
  <si>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</si>
  <si>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</si>
  <si>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</si>
  <si>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</si>
  <si>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</si>
  <si>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</si>
  <si>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</si>
  <si>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</si>
  <si>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</si>
  <si>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</si>
  <si>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</si>
  <si>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</si>
  <si>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</si>
  <si>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</si>
  <si>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</si>
  <si>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</si>
  <si>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</si>
  <si>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</si>
  <si>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</si>
  <si>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</si>
  <si>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</si>
  <si>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</si>
  <si>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</si>
  <si>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</si>
  <si>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</si>
  <si>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</si>
  <si>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</si>
  <si>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</si>
  <si>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</si>
  <si>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</si>
  <si>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</si>
  <si>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</si>
  <si>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</si>
  <si>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</si>
  <si>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</si>
  <si>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</si>
  <si>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</si>
  <si>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</si>
  <si>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</si>
  <si>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</si>
  <si>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</si>
  <si>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</si>
  <si>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</si>
  <si>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</si>
  <si>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</si>
  <si>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</si>
  <si>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</si>
  <si>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</si>
  <si>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</si>
  <si>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</si>
  <si>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</si>
  <si>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</si>
  <si>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</si>
  <si>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</si>
  <si>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</si>
  <si>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</si>
  <si>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</si>
  <si>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</si>
  <si>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</si>
  <si>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</si>
  <si>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</si>
  <si>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</si>
  <si>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</si>
  <si>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</si>
  <si>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</si>
  <si>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</si>
  <si>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</si>
  <si>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</si>
  <si>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</si>
  <si>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</si>
  <si>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</si>
  <si>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</si>
  <si>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</si>
  <si>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</si>
  <si>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</si>
  <si>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</si>
  <si>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</si>
  <si>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</si>
  <si>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</si>
  <si>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</si>
  <si>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</si>
  <si>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</si>
  <si>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</si>
  <si>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</si>
  <si>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</si>
  <si>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</si>
  <si>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</si>
  <si>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</si>
  <si>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</si>
  <si>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</si>
  <si>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</si>
  <si>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</si>
  <si>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</si>
  <si>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</si>
  <si>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</si>
  <si>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</si>
  <si>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</si>
  <si>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</si>
  <si>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</si>
  <si>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</si>
  <si>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</si>
  <si>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</si>
  <si>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</si>
  <si>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</si>
  <si>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</si>
  <si>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</si>
  <si>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</si>
  <si>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</si>
  <si>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</si>
  <si>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</si>
  <si>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</si>
  <si>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</si>
  <si>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</si>
  <si>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</si>
  <si>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</si>
  <si>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</si>
  <si>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</si>
  <si>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</si>
  <si>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</si>
  <si>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</si>
  <si>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</si>
  <si>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</si>
  <si>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</si>
  <si>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</si>
  <si>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</si>
  <si>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</si>
  <si>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</si>
  <si>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</si>
  <si>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</si>
  <si>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</si>
  <si>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</si>
  <si>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</si>
  <si>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</si>
  <si>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</si>
  <si>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</si>
  <si>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</si>
  <si>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</si>
  <si>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</si>
  <si>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</si>
  <si>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</si>
  <si>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</si>
  <si>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</si>
  <si>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</si>
  <si>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</si>
  <si>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</si>
  <si>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</si>
  <si>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</si>
  <si>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</si>
  <si>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</si>
  <si>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</si>
  <si>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</si>
  <si>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</si>
  <si>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</si>
  <si>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</si>
  <si>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</si>
  <si>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</si>
  <si>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</si>
  <si>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</si>
  <si>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</si>
  <si>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</si>
  <si>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</si>
  <si>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</si>
  <si>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</si>
  <si>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</si>
  <si>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</si>
  <si>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</si>
  <si>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</si>
  <si>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</si>
  <si>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</si>
  <si>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</si>
  <si>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</si>
  <si>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</si>
  <si>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</si>
  <si>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</si>
  <si>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</si>
  <si>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</si>
  <si>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</si>
  <si>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</si>
  <si>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</si>
  <si>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</si>
  <si>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</si>
  <si>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</si>
  <si>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</si>
  <si>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</si>
  <si>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</si>
  <si>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</si>
  <si>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</si>
  <si>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</si>
  <si>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</si>
  <si>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</si>
  <si>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</si>
  <si>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</si>
  <si>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</si>
  <si>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</si>
  <si>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</si>
  <si>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</si>
  <si>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</si>
  <si>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</si>
  <si>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</si>
  <si>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</si>
  <si>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</si>
  <si>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</si>
  <si>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</si>
  <si>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</si>
  <si>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</si>
  <si>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</si>
  <si>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</si>
  <si>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</si>
  <si>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</si>
  <si>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</si>
  <si>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</si>
  <si>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</si>
  <si>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</si>
  <si>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</si>
  <si>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</si>
  <si>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</si>
  <si>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</si>
  <si>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</si>
  <si>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</si>
  <si>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</si>
  <si>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</si>
  <si>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</si>
  <si>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</si>
  <si>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</si>
  <si>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</si>
  <si>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</si>
  <si>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</si>
  <si>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</si>
  <si>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</si>
  <si>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</si>
  <si>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</si>
  <si>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</si>
  <si>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</si>
  <si>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</si>
  <si>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</si>
  <si>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</si>
  <si>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</si>
  <si>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</si>
  <si>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</si>
  <si>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</si>
  <si>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</si>
  <si>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</si>
  <si>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</si>
  <si>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</si>
  <si>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</si>
  <si>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</si>
  <si>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</si>
  <si>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</si>
  <si>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</si>
  <si>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</si>
  <si>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</si>
  <si>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</si>
  <si>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</si>
  <si>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</si>
  <si>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</si>
  <si>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</si>
  <si>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</si>
  <si>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</si>
  <si>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</si>
  <si>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</si>
  <si>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</si>
  <si>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</si>
  <si>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</si>
  <si>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</si>
  <si>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</si>
  <si>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</si>
  <si>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</si>
  <si>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</si>
  <si>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</si>
  <si>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</si>
  <si>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</si>
  <si>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</si>
  <si>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</si>
  <si>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</si>
  <si>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</si>
  <si>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</si>
  <si>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</si>
  <si>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</si>
  <si>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</si>
  <si>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</si>
  <si>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</si>
  <si>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</si>
  <si>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</si>
  <si>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</si>
  <si>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</si>
  <si>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</si>
  <si>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</si>
  <si>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</si>
  <si>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</si>
  <si>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</si>
  <si>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</si>
  <si>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</si>
  <si>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</si>
  <si>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</si>
  <si>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</si>
  <si>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</si>
  <si>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</si>
  <si>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</si>
  <si>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</si>
  <si>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</si>
  <si>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</si>
  <si>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</si>
  <si>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</si>
  <si>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</si>
  <si>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</si>
  <si>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</si>
  <si>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</si>
  <si>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</si>
  <si>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</si>
  <si>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</si>
  <si>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</si>
  <si>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</si>
  <si>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</si>
  <si>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</si>
  <si>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</si>
  <si>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</si>
  <si>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</si>
  <si>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</si>
  <si>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</si>
  <si>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</si>
  <si>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</si>
  <si>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</si>
  <si>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</si>
  <si>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</si>
  <si>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</si>
  <si>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</si>
  <si>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</si>
  <si>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</si>
  <si>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</si>
  <si>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</si>
  <si>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</si>
  <si>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</si>
  <si>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</si>
  <si>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</si>
  <si>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</si>
  <si>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</si>
  <si>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</si>
  <si>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</si>
  <si>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</si>
  <si>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</si>
  <si>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</si>
  <si>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</si>
  <si>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</si>
  <si>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</si>
  <si>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</si>
  <si>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</si>
  <si>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</si>
  <si>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</si>
  <si>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</si>
  <si>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</si>
  <si>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</si>
  <si>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</si>
  <si>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</si>
  <si>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</si>
  <si>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</si>
  <si>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</si>
  <si>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</si>
  <si>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</si>
  <si>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</si>
  <si>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</si>
  <si>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</si>
  <si>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</si>
  <si>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</si>
  <si>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</si>
  <si>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</si>
  <si>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</si>
  <si>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</si>
  <si>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</si>
  <si>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</si>
  <si>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</si>
  <si>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</si>
  <si>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</si>
  <si>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</si>
  <si>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</si>
  <si>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</si>
  <si>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</si>
  <si>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</si>
  <si>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</si>
  <si>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</si>
  <si>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</si>
  <si>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</si>
  <si>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</si>
  <si>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</si>
  <si>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</si>
  <si>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</si>
  <si>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</si>
  <si>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</si>
  <si>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</si>
  <si>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</si>
  <si>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</si>
  <si>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</si>
  <si>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</si>
  <si>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</si>
  <si>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</si>
  <si>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</si>
  <si>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</si>
  <si>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</si>
  <si>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</si>
  <si>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</si>
  <si>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</si>
  <si>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</si>
  <si>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</si>
  <si>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</si>
  <si>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</si>
  <si>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</si>
  <si>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</si>
  <si>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</si>
  <si>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</si>
  <si>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</si>
  <si>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</si>
  <si>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</si>
  <si>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</si>
  <si>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</si>
  <si>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</si>
  <si>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</si>
  <si>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</si>
  <si>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</si>
  <si>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</si>
  <si>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</si>
  <si>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</si>
  <si>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</si>
  <si>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</si>
  <si>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</si>
  <si>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</si>
  <si>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</si>
  <si>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</si>
  <si>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</si>
  <si>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</si>
  <si>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</si>
  <si>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</si>
  <si>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</si>
  <si>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</si>
  <si>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</si>
  <si>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</si>
  <si>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</si>
  <si>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</si>
  <si>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</si>
  <si>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</si>
  <si>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</si>
  <si>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</si>
  <si>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</si>
  <si>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</si>
  <si>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</si>
  <si>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</si>
  <si>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</si>
  <si>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</si>
  <si>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</si>
  <si>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</si>
  <si>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</si>
  <si>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</si>
  <si>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</si>
  <si>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</si>
  <si>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</si>
  <si>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</si>
  <si>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</si>
  <si>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</si>
  <si>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</si>
  <si>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</si>
  <si>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</si>
  <si>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</si>
  <si>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</si>
  <si>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</si>
  <si>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</si>
  <si>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</si>
  <si>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</si>
  <si>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</si>
  <si>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</si>
  <si>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</si>
  <si>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</si>
  <si>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</si>
  <si>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</si>
  <si>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</si>
  <si>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</si>
  <si>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</si>
  <si>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</si>
  <si>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</si>
  <si>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</si>
  <si>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</si>
  <si>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</si>
  <si>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</si>
  <si>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</si>
  <si>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</si>
  <si>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</si>
  <si>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</si>
  <si>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</si>
  <si>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</si>
  <si>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</si>
  <si>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</si>
  <si>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</si>
  <si>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</si>
  <si>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</si>
  <si>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</si>
  <si>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</si>
  <si>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</si>
  <si>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</si>
  <si>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</si>
  <si>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</si>
  <si>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</si>
  <si>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</si>
  <si>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</si>
  <si>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</si>
  <si>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</si>
  <si>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</si>
  <si>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</si>
  <si>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</si>
  <si>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</si>
  <si>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</si>
  <si>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</si>
  <si>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</si>
  <si>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</si>
  <si>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</si>
  <si>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</si>
  <si>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</si>
  <si>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</si>
  <si>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</si>
  <si>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</si>
  <si>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</si>
  <si>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</si>
  <si>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</si>
  <si>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</si>
  <si>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</si>
  <si>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</si>
  <si>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</si>
  <si>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</si>
  <si>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</si>
  <si>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</si>
  <si>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</si>
  <si>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</si>
  <si>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</si>
  <si>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</si>
  <si>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</si>
  <si>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</si>
  <si>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</si>
  <si>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</si>
  <si>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</si>
  <si>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</si>
  <si>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</si>
  <si>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</si>
  <si>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</si>
  <si>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</si>
  <si>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</si>
  <si>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</si>
  <si>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</si>
  <si>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</si>
  <si>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</si>
  <si>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</si>
  <si>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</si>
  <si>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</si>
  <si>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</si>
  <si>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</si>
  <si>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</si>
  <si>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</si>
  <si>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</si>
  <si>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</si>
  <si>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</si>
  <si>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</si>
  <si>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</si>
  <si>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</si>
  <si>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</si>
  <si>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</si>
  <si>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</si>
  <si>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</si>
  <si>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</si>
  <si>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</si>
  <si>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</si>
  <si>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</si>
  <si>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</si>
  <si>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</si>
  <si>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</si>
  <si>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</si>
  <si>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</si>
  <si>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</si>
  <si>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</si>
  <si>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</si>
  <si>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</si>
  <si>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</si>
  <si>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</si>
  <si>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</si>
  <si>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</si>
  <si>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</si>
  <si>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</si>
  <si>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</si>
  <si>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</si>
  <si>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</si>
  <si>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</si>
  <si>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</si>
  <si>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</si>
  <si>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</si>
  <si>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</si>
  <si>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</si>
  <si>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</si>
  <si>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</si>
  <si>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</si>
  <si>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</si>
  <si>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</si>
  <si>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</si>
  <si>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</si>
  <si>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</si>
  <si>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</si>
  <si>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</si>
  <si>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</si>
  <si>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</si>
  <si>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</si>
  <si>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</si>
  <si>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</si>
  <si>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</si>
  <si>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</si>
  <si>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</si>
  <si>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</si>
  <si>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</si>
  <si>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</si>
  <si>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</si>
  <si>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</si>
  <si>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</si>
  <si>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</si>
  <si>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</si>
  <si>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</si>
  <si>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</si>
  <si>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</si>
  <si>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</si>
  <si>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</si>
  <si>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</si>
  <si>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</si>
  <si>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</si>
  <si>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</si>
  <si>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</si>
  <si>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</si>
  <si>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</si>
  <si>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</si>
  <si>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</si>
  <si>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</si>
  <si>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</si>
  <si>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</si>
  <si>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</si>
  <si>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</si>
  <si>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</si>
  <si>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</si>
  <si>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</si>
  <si>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</si>
  <si>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</si>
  <si>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</si>
  <si>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</si>
  <si>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</si>
  <si>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</si>
  <si>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</si>
  <si>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</si>
  <si>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</si>
  <si>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</si>
  <si>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</si>
  <si>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</si>
  <si>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</si>
  <si>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</si>
  <si>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</si>
  <si>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</si>
  <si>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</si>
  <si>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</si>
  <si>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</si>
  <si>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</si>
  <si>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</si>
  <si>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</si>
  <si>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</si>
  <si>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</si>
  <si>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</si>
  <si>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</si>
  <si>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</si>
  <si>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</si>
  <si>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</si>
  <si>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</si>
  <si>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</si>
  <si>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</si>
  <si>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</si>
  <si>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</si>
  <si>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</si>
  <si>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</si>
  <si>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</si>
  <si>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</si>
  <si>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</si>
  <si>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</si>
  <si>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</si>
  <si>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</si>
  <si>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</si>
  <si>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</si>
  <si>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</si>
  <si>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</si>
  <si>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</si>
  <si>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</si>
  <si>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</si>
  <si>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</si>
  <si>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</si>
  <si>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</si>
  <si>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</si>
  <si>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</si>
  <si>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</si>
  <si>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</si>
  <si>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</si>
  <si>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</si>
  <si>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</si>
  <si>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</si>
  <si>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</si>
  <si>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</si>
  <si>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</si>
  <si>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</si>
  <si>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</si>
  <si>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</si>
  <si>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</si>
  <si>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</si>
  <si>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</si>
  <si>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</si>
  <si>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</si>
  <si>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</si>
  <si>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</si>
  <si>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</si>
  <si>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</si>
  <si>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</si>
  <si>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</si>
  <si>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</si>
  <si>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</si>
  <si>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</si>
  <si>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</si>
  <si>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</si>
  <si>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</si>
  <si>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</si>
  <si>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</si>
  <si>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</si>
  <si>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</si>
  <si>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</si>
  <si>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</si>
  <si>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</si>
  <si>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</si>
  <si>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</si>
  <si>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</si>
  <si>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</si>
  <si>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</si>
  <si>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</si>
  <si>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</si>
  <si>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</si>
  <si>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</si>
  <si>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</si>
  <si>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</si>
  <si>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</si>
  <si>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</si>
  <si>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</si>
  <si>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</si>
  <si>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</si>
  <si>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</si>
  <si>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</si>
  <si>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</si>
  <si>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</si>
  <si>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</si>
  <si>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</si>
  <si>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</si>
  <si>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</si>
  <si>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</si>
  <si>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</si>
  <si>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</si>
  <si>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</si>
  <si>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</si>
  <si>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</si>
  <si>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</si>
  <si>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</si>
  <si>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</si>
  <si>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</si>
  <si>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</si>
  <si>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</si>
  <si>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</si>
  <si>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</si>
  <si>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</si>
  <si>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</si>
  <si>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</si>
  <si>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</si>
  <si>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</si>
  <si>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</si>
  <si>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</si>
  <si>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</si>
  <si>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</si>
  <si>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</si>
  <si>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</si>
  <si>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</si>
  <si>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</si>
  <si>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</si>
  <si>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</si>
  <si>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</si>
  <si>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</si>
  <si>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</si>
  <si>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</si>
  <si>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</si>
  <si>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</si>
  <si>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</si>
  <si>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</si>
  <si>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</si>
  <si>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</si>
  <si>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</si>
  <si>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</si>
  <si>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</si>
  <si>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</si>
  <si>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</si>
  <si>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</si>
  <si>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</si>
  <si>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</si>
  <si>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</si>
  <si>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</si>
  <si>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</si>
  <si>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</si>
  <si>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</si>
  <si>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</si>
  <si>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</si>
  <si>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</si>
  <si>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</si>
  <si>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</si>
  <si>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</si>
  <si>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</si>
  <si>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</si>
  <si>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</si>
  <si>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</si>
  <si>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</si>
  <si>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</si>
  <si>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</si>
  <si>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</si>
  <si>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</si>
  <si>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</si>
  <si>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</si>
  <si>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</si>
  <si>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</si>
  <si>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</si>
  <si>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</si>
  <si>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</si>
  <si>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</si>
  <si>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</si>
  <si>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</si>
  <si>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</si>
  <si>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</si>
  <si>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</si>
  <si>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</si>
  <si>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</si>
  <si>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</si>
  <si>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</si>
  <si>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</si>
  <si>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</si>
  <si>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</si>
  <si>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</si>
  <si>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</si>
  <si>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</si>
  <si>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</si>
  <si>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</si>
  <si>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</si>
  <si>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</si>
  <si>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</si>
  <si>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</si>
  <si>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</si>
  <si>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</si>
  <si>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</si>
  <si>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</si>
  <si>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</si>
  <si>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</si>
  <si>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</si>
  <si>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</si>
  <si>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</si>
  <si>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</si>
  <si>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</si>
  <si>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</si>
  <si>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</si>
  <si>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</si>
  <si>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</si>
  <si>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</si>
  <si>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</si>
  <si>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</si>
  <si>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</si>
  <si>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</si>
  <si>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</si>
  <si>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</si>
  <si>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</si>
  <si>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</si>
  <si>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</si>
  <si>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</si>
  <si>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</si>
  <si>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</si>
  <si>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</si>
  <si>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</si>
  <si>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</si>
  <si>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</si>
  <si>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</si>
  <si>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</si>
  <si>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</si>
  <si>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</si>
  <si>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</si>
  <si>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</si>
  <si>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</si>
  <si>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</si>
  <si>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</si>
  <si>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</si>
  <si>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</si>
  <si>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</si>
  <si>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</si>
  <si>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</si>
  <si>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</si>
  <si>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</si>
  <si>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</si>
  <si>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</si>
  <si>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</si>
  <si>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</si>
  <si>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</si>
  <si>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</si>
  <si>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</si>
  <si>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</si>
  <si>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</si>
  <si>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</si>
  <si>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</si>
  <si>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</si>
  <si>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</si>
  <si>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</si>
  <si>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</si>
  <si>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</si>
  <si>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</si>
  <si>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</si>
  <si>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</si>
  <si>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</si>
  <si>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</si>
  <si>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</si>
  <si>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</si>
  <si>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</si>
  <si>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</si>
  <si>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</si>
  <si>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</si>
  <si>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</si>
  <si>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</si>
  <si>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</si>
  <si>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</si>
  <si>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</si>
  <si>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</si>
  <si>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</si>
  <si>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</si>
  <si>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</si>
  <si>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</si>
  <si>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</si>
  <si>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</si>
  <si>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</si>
  <si>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</si>
  <si>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</si>
  <si>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</si>
  <si>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</si>
  <si>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</si>
  <si>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</si>
  <si>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</si>
  <si>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</si>
  <si>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</si>
  <si>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</si>
  <si>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</si>
  <si>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</si>
  <si>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</si>
  <si>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</si>
  <si>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</si>
  <si>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</si>
  <si>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</si>
  <si>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</si>
  <si>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</si>
  <si>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</si>
  <si>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</si>
  <si>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</si>
  <si>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</si>
  <si>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</si>
  <si>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</si>
  <si>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</si>
  <si>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</si>
  <si>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</si>
  <si>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</si>
  <si>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</si>
  <si>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</si>
  <si>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</si>
  <si>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</si>
  <si>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</si>
  <si>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</si>
  <si>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</si>
  <si>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</si>
  <si>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</si>
  <si>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</si>
  <si>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</si>
  <si>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</si>
  <si>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</si>
  <si>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</si>
  <si>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</si>
  <si>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</si>
  <si>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</si>
  <si>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</si>
  <si>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</si>
  <si>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</si>
  <si>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</si>
  <si>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</si>
  <si>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</si>
  <si>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</si>
  <si>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</si>
  <si>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</si>
  <si>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</si>
  <si>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</si>
  <si>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</si>
  <si>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</si>
  <si>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</si>
  <si>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</si>
  <si>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</si>
  <si>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</si>
  <si>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</si>
  <si>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</si>
  <si>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</si>
  <si>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</si>
  <si>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</si>
  <si>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</si>
  <si>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</si>
  <si>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</si>
  <si>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</si>
  <si>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</si>
  <si>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</si>
  <si>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</si>
  <si>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</si>
  <si>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</si>
  <si>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</si>
  <si>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</si>
  <si>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</si>
  <si>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</si>
  <si>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</si>
  <si>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</si>
  <si>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</si>
  <si>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</si>
  <si>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</si>
  <si>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</si>
  <si>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</si>
  <si>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</si>
  <si>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</si>
  <si>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</si>
  <si>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</si>
  <si>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</si>
  <si>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</si>
  <si>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</si>
  <si>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</si>
  <si>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</si>
  <si>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</si>
  <si>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</si>
  <si>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</si>
  <si>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</si>
  <si>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</si>
  <si>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</si>
  <si>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</si>
  <si>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</si>
  <si>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</si>
  <si>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</si>
  <si>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</si>
  <si>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</si>
  <si>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</si>
  <si>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</si>
  <si>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</si>
  <si>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</si>
  <si>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</si>
  <si>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</si>
  <si>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</si>
  <si>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</si>
  <si>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</si>
  <si>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</si>
  <si>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</si>
  <si>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</si>
  <si>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</si>
  <si>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</si>
  <si>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</si>
  <si>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</si>
  <si>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</si>
  <si>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</si>
  <si>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</si>
  <si>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</si>
  <si>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</si>
  <si>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</si>
  <si>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</si>
  <si>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</si>
  <si>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</si>
  <si>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</si>
  <si>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</si>
  <si>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</si>
  <si>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</si>
  <si>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</si>
  <si>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</si>
  <si>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</si>
  <si>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</si>
  <si>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</si>
  <si>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</si>
  <si>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</si>
  <si>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</si>
  <si>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</si>
  <si>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</si>
  <si>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</si>
  <si>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</si>
  <si>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</si>
  <si>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</si>
  <si>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</si>
  <si>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</si>
  <si>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</si>
  <si>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</si>
  <si>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</si>
  <si>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</si>
  <si>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</si>
  <si>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</si>
  <si>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</si>
  <si>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</si>
  <si>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</si>
  <si>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</si>
  <si>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</si>
  <si>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</si>
  <si>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</si>
  <si>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</si>
  <si>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</si>
  <si>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</si>
  <si>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</si>
  <si>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</si>
  <si>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</si>
  <si>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</si>
  <si>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</si>
  <si>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</si>
  <si>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</si>
  <si>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</si>
  <si>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</si>
  <si>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</si>
  <si>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</si>
  <si>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</si>
  <si>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</si>
  <si>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</si>
  <si>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</si>
  <si>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</si>
  <si>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</si>
  <si>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</si>
  <si>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</si>
  <si>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</si>
  <si>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</si>
  <si>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</si>
  <si>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</si>
  <si>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</si>
  <si>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</si>
  <si>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</si>
  <si>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</si>
  <si>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</si>
  <si>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</si>
  <si>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</si>
  <si>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</si>
  <si>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</si>
  <si>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</si>
  <si>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</si>
  <si>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</si>
  <si>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</si>
  <si>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</si>
  <si>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</si>
  <si>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</si>
  <si>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</si>
  <si>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</si>
  <si>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</si>
  <si>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</si>
  <si>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</si>
  <si>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</si>
  <si>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</si>
  <si>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</si>
  <si>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</si>
  <si>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</si>
  <si>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</si>
  <si>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</si>
  <si>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</si>
  <si>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</si>
  <si>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</si>
  <si>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</si>
  <si>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</si>
  <si>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</si>
  <si>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</si>
  <si>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</si>
  <si>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</si>
  <si>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</si>
  <si>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</si>
  <si>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</si>
  <si>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</si>
  <si>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</si>
  <si>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</si>
  <si>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</si>
  <si>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</si>
  <si>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</si>
  <si>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</si>
  <si>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</si>
  <si>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</si>
  <si>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</si>
  <si>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</si>
  <si>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</si>
  <si>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</si>
  <si>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</si>
  <si>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</si>
  <si>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</si>
  <si>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</si>
  <si>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</si>
  <si>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</si>
  <si>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</si>
  <si>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</si>
  <si>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</si>
  <si>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</si>
  <si>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</si>
  <si>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</si>
  <si>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</si>
  <si>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</si>
  <si>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</si>
  <si>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</si>
  <si>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</si>
  <si>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</si>
  <si>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</si>
  <si>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</si>
  <si>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</si>
  <si>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</si>
  <si>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</si>
  <si>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</si>
  <si>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</si>
  <si>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</si>
  <si>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</si>
  <si>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</si>
  <si>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</si>
  <si>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</si>
  <si>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</si>
  <si>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</si>
  <si>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</si>
  <si>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</si>
  <si>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</si>
  <si>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</si>
  <si>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</si>
  <si>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</si>
  <si>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</si>
  <si>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</si>
  <si>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</si>
  <si>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</si>
  <si>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</si>
  <si>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</si>
  <si>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</si>
  <si>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</si>
  <si>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</si>
  <si>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</si>
  <si>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</si>
  <si>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</si>
  <si>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</si>
  <si>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</si>
  <si>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</si>
  <si>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</si>
  <si>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</si>
  <si>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</si>
  <si>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</si>
  <si>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</si>
  <si>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</si>
  <si>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</si>
  <si>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</si>
  <si>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</si>
  <si>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</si>
  <si>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</si>
  <si>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</si>
  <si>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</si>
  <si>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</si>
  <si>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</si>
  <si>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</si>
  <si>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</si>
  <si>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</si>
  <si>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</si>
  <si>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</si>
  <si>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</si>
  <si>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</si>
  <si>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</si>
  <si>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</si>
  <si>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</si>
  <si>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</si>
  <si>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</si>
  <si>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</si>
  <si>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</si>
  <si>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</si>
  <si>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</si>
  <si>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</si>
  <si>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</si>
  <si>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</si>
  <si>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</si>
  <si>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</si>
  <si>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</si>
  <si>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</si>
  <si>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</si>
  <si>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</si>
  <si>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</si>
  <si>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</si>
  <si>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</si>
  <si>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</si>
  <si>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</si>
  <si>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</si>
  <si>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</si>
  <si>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</si>
  <si>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</si>
  <si>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</si>
  <si>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</si>
  <si>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</si>
  <si>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</si>
  <si>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</si>
  <si>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</si>
  <si>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</si>
  <si>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</si>
  <si>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</si>
  <si>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</si>
  <si>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</si>
  <si>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</si>
  <si>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</si>
  <si>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</si>
  <si>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</si>
  <si>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</si>
  <si>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</si>
  <si>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</si>
  <si>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</si>
  <si>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</si>
  <si>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</si>
  <si>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</si>
  <si>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</si>
  <si>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</si>
  <si>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</si>
  <si>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</si>
  <si>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</si>
  <si>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</si>
  <si>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</si>
  <si>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</si>
  <si>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</si>
  <si>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</si>
  <si>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</si>
  <si>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</si>
  <si>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</si>
  <si>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</si>
  <si>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</si>
  <si>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</si>
  <si>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</si>
  <si>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</si>
  <si>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</si>
  <si>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</si>
  <si>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</si>
  <si>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</si>
  <si>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</si>
  <si>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</si>
  <si>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</si>
  <si>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</si>
  <si>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</si>
  <si>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</si>
  <si>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</si>
  <si>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</si>
  <si>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</si>
  <si>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</si>
  <si>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</si>
  <si>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</si>
  <si>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</si>
  <si>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</si>
  <si>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</si>
  <si>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</si>
  <si>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</si>
  <si>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</si>
  <si>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</si>
  <si>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</si>
  <si>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</si>
  <si>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</si>
  <si>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</si>
  <si>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</si>
  <si>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</si>
  <si>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</si>
  <si>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</si>
  <si>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</si>
  <si>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</si>
  <si>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</si>
  <si>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</si>
  <si>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</si>
  <si>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</si>
  <si>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</si>
  <si>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</si>
  <si>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</si>
  <si>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</si>
  <si>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</si>
  <si>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</si>
  <si>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</si>
  <si>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</si>
  <si>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</si>
  <si>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</si>
  <si>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</si>
  <si>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</si>
  <si>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</si>
  <si>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</si>
  <si>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</si>
  <si>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</si>
  <si>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</si>
  <si>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</si>
  <si>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</si>
  <si>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</si>
  <si>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</si>
  <si>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</si>
  <si>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</si>
  <si>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</si>
  <si>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</si>
  <si>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</si>
  <si>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</si>
  <si>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</si>
  <si>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</si>
  <si>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</si>
  <si>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</si>
  <si>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</si>
  <si>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</si>
  <si>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</si>
  <si>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</si>
  <si>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</si>
  <si>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</si>
  <si>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</si>
  <si>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</si>
  <si>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</si>
  <si>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</si>
  <si>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</si>
  <si>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</si>
  <si>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</si>
  <si>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</si>
  <si>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</si>
  <si>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</si>
  <si>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</si>
  <si>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</si>
  <si>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</si>
  <si>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</si>
  <si>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</si>
  <si>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</si>
  <si>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</si>
  <si>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</si>
  <si>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</si>
  <si>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</si>
  <si>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</si>
  <si>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</si>
  <si>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</si>
  <si>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</si>
  <si>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</si>
  <si>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</si>
  <si>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</si>
  <si>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</si>
  <si>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</si>
  <si>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</si>
  <si>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</si>
  <si>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</si>
  <si>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</si>
  <si>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</si>
  <si>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</si>
  <si>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</si>
  <si>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</si>
  <si>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</si>
  <si>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</si>
  <si>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</si>
  <si>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</si>
  <si>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</si>
  <si>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</si>
  <si>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</si>
  <si>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</si>
  <si>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</si>
  <si>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</si>
  <si>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</si>
  <si>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</si>
  <si>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</si>
  <si>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</si>
  <si>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</si>
  <si>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</si>
  <si>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</si>
  <si>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</si>
  <si>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</si>
  <si>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</si>
  <si>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</si>
  <si>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</si>
  <si>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</si>
  <si>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</si>
  <si>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</si>
  <si>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</si>
  <si>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</si>
  <si>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</si>
  <si>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</si>
  <si>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</si>
  <si>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</si>
  <si>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</si>
  <si>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</si>
  <si>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</si>
  <si>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</si>
  <si>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</si>
  <si>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</si>
  <si>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</si>
  <si>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</si>
  <si>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</si>
  <si>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</si>
  <si>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</si>
  <si>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</si>
  <si>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</si>
  <si>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</si>
  <si>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</si>
  <si>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</si>
  <si>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</si>
  <si>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</si>
  <si>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</si>
  <si>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</si>
  <si>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</si>
  <si>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</si>
  <si>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</si>
  <si>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</si>
  <si>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</si>
  <si>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</si>
  <si>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</si>
  <si>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</si>
  <si>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</si>
  <si>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</si>
  <si>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</si>
  <si>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</si>
  <si>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</si>
  <si>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</si>
  <si>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</si>
  <si>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</si>
  <si>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</si>
  <si>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</si>
  <si>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</si>
  <si>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</si>
  <si>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</si>
  <si>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</si>
  <si>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</si>
  <si>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</si>
  <si>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</si>
  <si>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</si>
  <si>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</si>
  <si>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</si>
  <si>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</si>
  <si>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</si>
  <si>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</si>
  <si>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</si>
  <si>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</si>
  <si>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</si>
  <si>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</si>
  <si>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</si>
  <si>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</si>
  <si>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</si>
  <si>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</si>
  <si>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</si>
  <si>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</si>
  <si>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</si>
  <si>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</si>
  <si>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</si>
  <si>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</si>
  <si>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</si>
  <si>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</si>
  <si>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</si>
  <si>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</si>
  <si>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</si>
  <si>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</si>
  <si>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</si>
  <si>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</si>
  <si>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</si>
  <si>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</si>
  <si>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</si>
  <si>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</si>
  <si>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</si>
  <si>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</si>
  <si>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</si>
  <si>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</si>
  <si>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</si>
  <si>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</si>
  <si>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</si>
  <si>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</si>
  <si>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</si>
  <si>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</si>
  <si>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</si>
  <si>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</si>
  <si>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</si>
  <si>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</si>
  <si>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</si>
  <si>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</si>
  <si>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</si>
  <si>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</si>
  <si>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</si>
  <si>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</si>
  <si>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</si>
  <si>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</si>
  <si>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</si>
  <si>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</si>
  <si>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</si>
  <si>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</si>
  <si>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</si>
  <si>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</si>
  <si>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</si>
  <si>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</si>
  <si>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</si>
  <si>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</si>
  <si>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</si>
  <si>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</si>
  <si>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</si>
  <si>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</si>
  <si>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</si>
  <si>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</si>
  <si>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</si>
  <si>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</si>
  <si>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</si>
  <si>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</si>
  <si>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</si>
  <si>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</si>
  <si>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</si>
  <si>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</si>
  <si>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</si>
  <si>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</si>
  <si>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</si>
  <si>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</si>
  <si>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</si>
  <si>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</si>
  <si>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</si>
  <si>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</si>
  <si>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</si>
  <si>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</si>
  <si>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</si>
  <si>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</si>
  <si>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</si>
  <si>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</si>
  <si>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</si>
  <si>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</si>
  <si>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</si>
  <si>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</si>
  <si>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</si>
  <si>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</si>
  <si>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</si>
  <si>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</si>
  <si>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</si>
  <si>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</si>
  <si>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</si>
  <si>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</si>
  <si>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</si>
  <si>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</si>
  <si>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</si>
  <si>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</si>
  <si>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</si>
  <si>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</si>
  <si>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</si>
  <si>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</si>
  <si>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</si>
  <si>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</si>
  <si>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</si>
  <si>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</si>
  <si>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</si>
  <si>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</si>
  <si>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</si>
  <si>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</si>
  <si>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</si>
  <si>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</si>
  <si>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</si>
  <si>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</si>
  <si>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</si>
  <si>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</si>
  <si>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</si>
  <si>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</si>
  <si>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</si>
  <si>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</si>
  <si>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</si>
  <si>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</si>
  <si>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</si>
  <si>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</si>
  <si>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</si>
  <si>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</si>
  <si>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</si>
  <si>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</si>
  <si>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</si>
  <si>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</si>
  <si>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</si>
  <si>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</si>
  <si>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</si>
  <si>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</si>
  <si>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</si>
  <si>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</si>
  <si>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</si>
  <si>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</si>
  <si>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</si>
  <si>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</si>
  <si>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</si>
  <si>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</si>
  <si>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</si>
  <si>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</si>
  <si>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</si>
  <si>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</si>
  <si>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</si>
  <si>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</si>
  <si>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</si>
  <si>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</si>
  <si>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</si>
  <si>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</si>
  <si>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</si>
  <si>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</si>
  <si>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</si>
  <si>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</si>
  <si>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</si>
  <si>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</si>
  <si>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</si>
  <si>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</si>
  <si>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</si>
  <si>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</si>
  <si>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</si>
  <si>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</si>
  <si>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</si>
  <si>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</si>
  <si>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</si>
  <si>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</si>
  <si>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</si>
  <si>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</si>
  <si>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</si>
  <si>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</si>
  <si>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</si>
  <si>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</si>
  <si>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</si>
  <si>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</si>
  <si>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</si>
  <si>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</si>
  <si>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</si>
  <si>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</si>
  <si>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</si>
  <si>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</si>
  <si>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</si>
  <si>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</si>
  <si>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</si>
  <si>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</si>
  <si>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</si>
  <si>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</si>
  <si>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</si>
  <si>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</si>
  <si>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</si>
  <si>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</si>
  <si>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</si>
  <si>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</si>
  <si>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</si>
  <si>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</si>
  <si>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</si>
  <si>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</si>
  <si>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</si>
  <si>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</si>
  <si>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</si>
  <si>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</si>
  <si>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</si>
  <si>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</si>
  <si>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</si>
  <si>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</si>
  <si>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</si>
  <si>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</si>
  <si>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</si>
  <si>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</si>
  <si>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</si>
  <si>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</si>
  <si>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</si>
  <si>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</si>
  <si>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</si>
  <si>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</si>
  <si>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</si>
  <si>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</si>
  <si>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</si>
  <si>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</si>
  <si>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</si>
  <si>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</si>
  <si>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</si>
  <si>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</si>
  <si>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</si>
  <si>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</si>
  <si>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</si>
  <si>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</si>
  <si>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</si>
  <si>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</si>
  <si>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</si>
  <si>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</si>
  <si>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</si>
  <si>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</si>
  <si>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</si>
  <si>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</si>
  <si>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</si>
  <si>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</si>
  <si>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</si>
  <si>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</si>
  <si>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</si>
  <si>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</si>
  <si>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</si>
  <si>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</si>
  <si>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</si>
  <si>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</si>
  <si>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</si>
  <si>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</si>
  <si>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</si>
  <si>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</si>
  <si>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</si>
  <si>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</si>
  <si>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</si>
  <si>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</si>
  <si>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</si>
  <si>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</si>
  <si>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</si>
  <si>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</si>
  <si>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</si>
  <si>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</si>
  <si>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</si>
  <si>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</si>
  <si>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</si>
  <si>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</si>
  <si>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</si>
  <si>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</si>
  <si>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</si>
  <si>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</si>
  <si>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</si>
  <si>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</si>
  <si>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</si>
  <si>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</si>
  <si>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</si>
  <si>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</si>
  <si>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</si>
  <si>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</si>
  <si>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</si>
  <si>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</si>
  <si>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</si>
  <si>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</si>
  <si>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</si>
  <si>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</si>
  <si>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</si>
  <si>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</si>
  <si>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</si>
  <si>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</si>
  <si>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</si>
  <si>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</si>
  <si>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</si>
  <si>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</si>
  <si>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</si>
  <si>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</si>
  <si>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</si>
  <si>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</si>
  <si>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</si>
  <si>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</si>
  <si>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</si>
  <si>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</si>
  <si>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</si>
  <si>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</si>
  <si>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</si>
  <si>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</si>
  <si>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</si>
  <si>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</si>
  <si>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</si>
  <si>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</si>
  <si>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</si>
  <si>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</si>
  <si>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</si>
  <si>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</si>
  <si>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</si>
  <si>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</si>
  <si>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</si>
  <si>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</si>
  <si>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</si>
  <si>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</si>
  <si>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</si>
  <si>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</si>
  <si>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</si>
  <si>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</si>
  <si>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</si>
  <si>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</si>
  <si>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</si>
  <si>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</si>
  <si>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</si>
  <si>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</si>
  <si>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</si>
  <si>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</si>
  <si>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</si>
  <si>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</si>
  <si>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</si>
  <si>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</si>
  <si>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</si>
  <si>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</si>
  <si>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</si>
  <si>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</si>
  <si>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</si>
  <si>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</si>
  <si>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</si>
  <si>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</si>
  <si>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</si>
  <si>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</si>
  <si>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</si>
  <si>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</si>
  <si>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</si>
  <si>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</si>
  <si>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</si>
  <si>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</si>
  <si>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</si>
  <si>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</si>
  <si>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</si>
  <si>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</si>
  <si>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</si>
  <si>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</si>
  <si>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</si>
  <si>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</si>
  <si>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</si>
  <si>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</si>
  <si>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</si>
  <si>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</si>
  <si>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</si>
  <si>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</si>
  <si>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</si>
  <si>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</si>
  <si>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</si>
  <si>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</si>
  <si>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</si>
  <si>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</si>
  <si>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</si>
  <si>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</si>
  <si>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</si>
  <si>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</si>
  <si>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</si>
  <si>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</si>
  <si>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</si>
  <si>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</si>
  <si>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</si>
  <si>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</si>
  <si>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</si>
  <si>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</si>
  <si>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</si>
  <si>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</si>
  <si>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</si>
  <si>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</si>
  <si>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</si>
  <si>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</si>
  <si>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</si>
  <si>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</si>
  <si>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</si>
  <si>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</si>
  <si>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</si>
  <si>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</si>
  <si>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</si>
  <si>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</si>
  <si>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</si>
  <si>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</si>
  <si>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</si>
  <si>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</si>
  <si>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</si>
  <si>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</si>
  <si>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</si>
  <si>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</si>
  <si>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</si>
  <si>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</si>
  <si>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</si>
  <si>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</si>
  <si>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</si>
  <si>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</si>
  <si>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</si>
  <si>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</si>
  <si>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</si>
  <si>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</si>
  <si>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</si>
  <si>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</si>
  <si>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</si>
  <si>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</si>
  <si>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</si>
  <si>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</si>
  <si>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</si>
  <si>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</si>
  <si>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</si>
  <si>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</si>
  <si>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</si>
  <si>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</si>
  <si>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</si>
  <si>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</si>
  <si>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</si>
  <si>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</si>
  <si>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</si>
  <si>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</si>
  <si>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</si>
  <si>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</si>
  <si>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</si>
  <si>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</si>
  <si>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</si>
  <si>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</si>
  <si>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</si>
  <si>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</si>
  <si>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</si>
  <si>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</si>
  <si>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</si>
  <si>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</si>
  <si>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</si>
  <si>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</si>
  <si>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</si>
  <si>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</si>
  <si>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</si>
  <si>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</si>
  <si>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</si>
  <si>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</si>
  <si>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</si>
  <si>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</si>
  <si>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</si>
  <si>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</si>
  <si>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</si>
  <si>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</si>
  <si>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</si>
  <si>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</si>
  <si>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</si>
  <si>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</si>
  <si>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</si>
  <si>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</si>
  <si>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</si>
  <si>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</si>
  <si>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</si>
  <si>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</si>
  <si>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</si>
  <si>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</si>
  <si>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</si>
  <si>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</si>
  <si>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</si>
  <si>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</si>
  <si>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</si>
  <si>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</si>
  <si>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</si>
  <si>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</si>
  <si>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</si>
  <si>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</si>
  <si>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</si>
  <si>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</si>
  <si>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</si>
  <si>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</si>
  <si>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</si>
  <si>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</si>
  <si>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</si>
  <si>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</si>
  <si>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</si>
  <si>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</si>
  <si>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</si>
  <si>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</si>
  <si>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</si>
  <si>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</si>
  <si>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</si>
  <si>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</si>
  <si>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</si>
  <si>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</si>
  <si>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</si>
  <si>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</si>
  <si>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</si>
  <si>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</si>
  <si>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</si>
  <si>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</si>
  <si>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</si>
  <si>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</si>
  <si>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</si>
  <si>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</si>
  <si>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</si>
  <si>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</si>
  <si>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</si>
  <si>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</si>
  <si>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</si>
  <si>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</si>
  <si>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</si>
  <si>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</si>
  <si>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</si>
  <si>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</si>
  <si>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</si>
  <si>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</si>
  <si>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</si>
  <si>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</si>
  <si>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</si>
  <si>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</si>
  <si>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</si>
  <si>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</si>
  <si>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</si>
  <si>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</si>
  <si>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</si>
  <si>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</si>
  <si>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</si>
  <si>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</si>
  <si>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</si>
  <si>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</si>
  <si>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</si>
  <si>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</si>
  <si>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</si>
  <si>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</si>
  <si>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</si>
  <si>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</si>
  <si>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</si>
  <si>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</si>
  <si>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</si>
  <si>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</si>
  <si>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</si>
  <si>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</si>
  <si>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</si>
  <si>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</si>
  <si>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</si>
  <si>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</si>
  <si>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</si>
  <si>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</si>
  <si>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</si>
  <si>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</si>
  <si>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</si>
  <si>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</si>
  <si>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</si>
  <si>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</si>
  <si>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</si>
  <si>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</si>
  <si>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</si>
  <si>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</si>
  <si>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</si>
  <si>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</si>
  <si>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</si>
  <si>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</si>
  <si>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</si>
  <si>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</si>
  <si>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</si>
  <si>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</si>
  <si>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</si>
  <si>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</si>
  <si>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</si>
  <si>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</si>
  <si>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</si>
  <si>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</si>
  <si>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</si>
  <si>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</si>
  <si>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</si>
  <si>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</si>
  <si>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</si>
  <si>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</si>
  <si>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</si>
  <si>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</si>
  <si>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</si>
  <si>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</si>
  <si>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</si>
  <si>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</si>
  <si>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</si>
  <si>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</si>
  <si>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</si>
  <si>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</si>
  <si>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</si>
  <si>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</si>
  <si>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</si>
  <si>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</si>
  <si>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</si>
  <si>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</si>
  <si>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</si>
  <si>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</si>
  <si>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</si>
  <si>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</si>
  <si>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</si>
  <si>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</si>
  <si>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</si>
  <si>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</si>
  <si>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</si>
  <si>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</si>
  <si>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</si>
  <si>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</si>
  <si>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</si>
  <si>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</si>
  <si>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</si>
  <si>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</si>
  <si>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</si>
  <si>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</si>
  <si>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</si>
  <si>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</si>
  <si>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</si>
  <si>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</si>
  <si>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</si>
  <si>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</si>
  <si>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</si>
  <si>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</si>
  <si>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</si>
  <si>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</si>
  <si>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</si>
  <si>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</si>
  <si>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</si>
  <si>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</si>
  <si>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</si>
  <si>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</si>
  <si>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</si>
  <si>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</si>
  <si>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</si>
  <si>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</si>
  <si>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</si>
  <si>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</si>
  <si>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</si>
  <si>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</si>
  <si>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</si>
  <si>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</si>
  <si>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</si>
  <si>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</si>
  <si>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</si>
  <si>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</si>
  <si>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</si>
  <si>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</si>
  <si>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</si>
  <si>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</si>
  <si>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</si>
  <si>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</si>
  <si>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</si>
  <si>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</si>
  <si>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</si>
  <si>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</si>
  <si>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</si>
  <si>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</si>
  <si>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</si>
  <si>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</si>
  <si>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</si>
  <si>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</si>
  <si>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</si>
  <si>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</si>
  <si>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</si>
  <si>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</si>
  <si>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</si>
  <si>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</si>
  <si>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</si>
  <si>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</si>
  <si>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</si>
  <si>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</si>
  <si>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</si>
  <si>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</si>
  <si>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</si>
  <si>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</si>
  <si>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</si>
  <si>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</si>
  <si>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</si>
  <si>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</si>
  <si>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</si>
  <si>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</si>
  <si>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</si>
  <si>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</si>
  <si>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</si>
  <si>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</si>
  <si>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</si>
  <si>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</si>
  <si>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</si>
  <si>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</si>
  <si>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</si>
  <si>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</si>
  <si>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</si>
  <si>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</si>
  <si>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</si>
  <si>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</si>
  <si>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</si>
  <si>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</si>
  <si>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</si>
  <si>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</si>
  <si>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</si>
  <si>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</si>
  <si>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</si>
  <si>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</si>
  <si>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</si>
  <si>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</si>
  <si>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</si>
  <si>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</si>
  <si>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</si>
  <si>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</si>
  <si>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</si>
  <si>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</si>
  <si>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</si>
  <si>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</si>
  <si>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</si>
  <si>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</si>
  <si>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</si>
  <si>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</si>
  <si>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</si>
  <si>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</si>
  <si>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</si>
  <si>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</si>
  <si>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</si>
  <si>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</si>
  <si>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</si>
  <si>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</si>
  <si>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</si>
  <si>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</si>
  <si>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</si>
  <si>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</si>
  <si>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</si>
  <si>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</si>
  <si>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</si>
  <si>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</si>
  <si>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</si>
  <si>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</si>
  <si>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</si>
  <si>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</si>
  <si>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</si>
  <si>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</si>
  <si>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</si>
  <si>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</si>
  <si>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</si>
  <si>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</si>
  <si>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</si>
  <si>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</si>
  <si>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</si>
  <si>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</si>
  <si>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</si>
  <si>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</si>
  <si>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</si>
  <si>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</si>
  <si>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</si>
  <si>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</si>
  <si>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</si>
  <si>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</si>
  <si>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</si>
  <si>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</si>
  <si>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</si>
  <si>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</si>
  <si>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</si>
  <si>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</si>
  <si>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</si>
  <si>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</si>
  <si>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</si>
  <si>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</si>
  <si>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</si>
  <si>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</si>
  <si>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</si>
  <si>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</si>
  <si>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</si>
  <si>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</si>
  <si>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</si>
  <si>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</si>
  <si>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</si>
  <si>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</si>
  <si>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</si>
  <si>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</si>
  <si>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</si>
  <si>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</si>
  <si>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</si>
  <si>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</si>
  <si>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</si>
  <si>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</si>
  <si>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</si>
  <si>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</si>
  <si>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</si>
  <si>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</si>
  <si>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</si>
  <si>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</si>
  <si>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</si>
  <si>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</si>
  <si>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</si>
  <si>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</si>
  <si>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</si>
  <si>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</si>
  <si>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</si>
  <si>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</si>
  <si>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</si>
  <si>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</si>
  <si>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</si>
  <si>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</si>
  <si>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</si>
  <si>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</si>
  <si>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</si>
  <si>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</si>
  <si>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</si>
  <si>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</si>
  <si>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</si>
  <si>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</si>
  <si>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</si>
  <si>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</si>
  <si>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</si>
  <si>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</si>
  <si>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</si>
  <si>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</si>
  <si>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</si>
  <si>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</si>
  <si>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</si>
  <si>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</si>
  <si>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</si>
  <si>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</si>
  <si>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</si>
  <si>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</si>
  <si>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</si>
  <si>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</si>
  <si>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</si>
  <si>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</si>
  <si>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</si>
  <si>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</si>
  <si>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</si>
  <si>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</si>
  <si>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</si>
  <si>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</si>
  <si>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</si>
  <si>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</si>
  <si>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</si>
  <si>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</si>
  <si>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</si>
  <si>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</si>
  <si>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</si>
  <si>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</si>
  <si>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</si>
  <si>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</si>
  <si>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</si>
  <si>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</si>
  <si>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</si>
  <si>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</si>
  <si>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</si>
  <si>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</si>
  <si>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</si>
  <si>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</si>
  <si>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</si>
  <si>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</si>
  <si>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</si>
  <si>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</si>
  <si>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</si>
  <si>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</si>
  <si>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</si>
  <si>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</si>
  <si>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</si>
  <si>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</si>
  <si>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</si>
  <si>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</si>
  <si>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</si>
  <si>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</si>
  <si>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</si>
  <si>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</si>
  <si>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</si>
  <si>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</si>
  <si>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</si>
  <si>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</si>
  <si>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</si>
  <si>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</si>
  <si>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</si>
  <si>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</si>
  <si>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</si>
  <si>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</si>
  <si>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</si>
  <si>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</si>
  <si>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</si>
  <si>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</si>
  <si>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</si>
  <si>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</si>
  <si>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</si>
  <si>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</si>
  <si>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</si>
  <si>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</si>
  <si>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</si>
  <si>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</si>
  <si>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</si>
  <si>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</si>
  <si>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</si>
  <si>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</si>
  <si>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</si>
  <si>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</si>
  <si>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</si>
  <si>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</si>
  <si>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</si>
  <si>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</si>
  <si>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</si>
  <si>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</si>
  <si>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</si>
  <si>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</si>
  <si>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</si>
  <si>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</si>
  <si>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</si>
  <si>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</si>
  <si>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</si>
  <si>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</si>
  <si>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</si>
  <si>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</si>
  <si>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</si>
  <si>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</si>
  <si>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</si>
  <si>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</si>
  <si>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</si>
  <si>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</si>
  <si>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</si>
  <si>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</si>
  <si>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</si>
  <si>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</si>
  <si>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</si>
  <si>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</si>
  <si>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</si>
  <si>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</si>
  <si>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</si>
  <si>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</si>
  <si>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</si>
  <si>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</si>
  <si>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</si>
  <si>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</si>
  <si>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</si>
  <si>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</si>
  <si>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</si>
  <si>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</si>
  <si>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</si>
  <si>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</si>
  <si>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</si>
  <si>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</si>
  <si>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</si>
  <si>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</si>
  <si>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</si>
  <si>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</si>
  <si>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</si>
  <si>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</si>
  <si>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</si>
  <si>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</si>
  <si>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</si>
  <si>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</si>
  <si>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</si>
  <si>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</si>
  <si>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</si>
  <si>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</si>
  <si>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</si>
  <si>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</si>
  <si>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</si>
  <si>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</si>
  <si>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</si>
  <si>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</si>
  <si>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</si>
  <si>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</si>
  <si>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</si>
  <si>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</si>
  <si>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</si>
  <si>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</si>
  <si>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</si>
  <si>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</si>
  <si>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</si>
  <si>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</si>
  <si>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</si>
  <si>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</si>
  <si>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</si>
  <si>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</si>
  <si>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</si>
  <si>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</si>
  <si>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</si>
  <si>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</si>
  <si>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</si>
  <si>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</si>
  <si>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</si>
  <si>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</si>
  <si>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</si>
  <si>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</si>
  <si>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</si>
  <si>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</si>
  <si>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</si>
  <si>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</si>
  <si>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</si>
  <si>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</si>
  <si>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</si>
  <si>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</si>
  <si>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</si>
  <si>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</si>
  <si>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</si>
  <si>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</si>
  <si>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</si>
  <si>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</si>
  <si>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</si>
  <si>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</si>
  <si>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</si>
  <si>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</si>
  <si>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</si>
  <si>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</si>
  <si>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</si>
  <si>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</si>
  <si>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</si>
  <si>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</si>
  <si>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</si>
  <si>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</si>
  <si>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</si>
  <si>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</si>
  <si>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</si>
  <si>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</si>
  <si>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</si>
  <si>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</si>
  <si>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</si>
  <si>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</si>
  <si>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</si>
  <si>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</si>
  <si>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</si>
  <si>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</si>
  <si>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</si>
  <si>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</si>
  <si>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</si>
  <si>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</si>
  <si>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</si>
  <si>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</si>
  <si>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</si>
  <si>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</si>
  <si>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</si>
  <si>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</si>
  <si>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</si>
  <si>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</si>
  <si>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</si>
  <si>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</si>
  <si>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</si>
  <si>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</si>
  <si>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</si>
  <si>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</si>
  <si>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</si>
  <si>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</si>
  <si>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</si>
  <si>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</si>
  <si>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</si>
  <si>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</si>
  <si>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</si>
  <si>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</si>
  <si>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</si>
  <si>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</si>
  <si>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</si>
  <si>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</si>
  <si>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</si>
  <si>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</si>
  <si>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</si>
  <si>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</si>
  <si>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</si>
  <si>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</si>
  <si>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</si>
  <si>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</si>
  <si>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</si>
  <si>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</si>
  <si>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</si>
  <si>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</si>
  <si>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</si>
  <si>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</si>
  <si>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</si>
  <si>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</si>
  <si>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</si>
  <si>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</si>
  <si>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</si>
  <si>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</si>
  <si>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</si>
  <si>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</si>
  <si>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</si>
  <si>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</si>
  <si>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</si>
  <si>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</si>
  <si>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</si>
  <si>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</si>
  <si>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</si>
  <si>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</si>
  <si>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</si>
  <si>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</si>
  <si>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</si>
  <si>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</si>
  <si>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</si>
  <si>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</si>
  <si>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</si>
  <si>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</si>
  <si>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</si>
  <si>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</si>
  <si>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</si>
  <si>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</si>
  <si>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</si>
  <si>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</si>
  <si>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</si>
  <si>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</si>
  <si>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</si>
  <si>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</si>
  <si>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</si>
  <si>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</si>
  <si>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</si>
  <si>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</si>
  <si>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</si>
  <si>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</si>
  <si>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</si>
  <si>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</si>
  <si>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</si>
  <si>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</si>
  <si>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</si>
  <si>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</si>
  <si>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</si>
  <si>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</si>
  <si>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</si>
  <si>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</si>
  <si>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</si>
  <si>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</si>
  <si>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</si>
  <si>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</si>
  <si>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</si>
  <si>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</si>
  <si>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</si>
  <si>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</si>
  <si>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</si>
  <si>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</si>
  <si>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</si>
  <si>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</si>
  <si>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</si>
  <si>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</si>
  <si>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</si>
  <si>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</si>
  <si>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</si>
  <si>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</si>
  <si>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</si>
  <si>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</si>
  <si>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</si>
  <si>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</si>
  <si>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</si>
  <si>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</si>
  <si>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</si>
  <si>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</si>
  <si>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</si>
  <si>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</si>
  <si>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</si>
  <si>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</si>
  <si>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</si>
  <si>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</si>
  <si>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</si>
  <si>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</si>
  <si>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</si>
  <si>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</si>
  <si>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</si>
  <si>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</si>
  <si>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</si>
  <si>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</si>
  <si>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</si>
  <si>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</si>
  <si>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</si>
  <si>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</si>
  <si>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</si>
  <si>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</si>
  <si>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</si>
  <si>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</si>
  <si>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</si>
  <si>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</si>
  <si>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</si>
  <si>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</si>
  <si>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</si>
  <si>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</si>
  <si>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</si>
  <si>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</si>
  <si>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</si>
  <si>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</si>
  <si>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</si>
  <si>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</si>
  <si>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</si>
  <si>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</si>
  <si>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</si>
  <si>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</si>
  <si>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</si>
  <si>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</si>
  <si>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</si>
  <si>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</si>
  <si>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</si>
  <si>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</si>
  <si>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</si>
  <si>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</si>
  <si>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</si>
  <si>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</si>
  <si>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</si>
  <si>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</si>
  <si>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</si>
  <si>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</si>
  <si>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</si>
  <si>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</si>
  <si>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</si>
  <si>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</si>
  <si>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</si>
  <si>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</si>
  <si>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</si>
  <si>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</si>
  <si>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</si>
  <si>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</si>
  <si>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</si>
  <si>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</si>
  <si>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</si>
  <si>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</si>
  <si>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</si>
  <si>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</si>
  <si>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</si>
  <si>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</si>
  <si>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</si>
  <si>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</si>
  <si>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</si>
  <si>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</si>
  <si>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</si>
  <si>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</si>
  <si>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</si>
  <si>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</si>
  <si>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</si>
  <si>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</si>
  <si>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</si>
  <si>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</si>
  <si>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</si>
  <si>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</si>
  <si>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</si>
  <si>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</si>
  <si>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</si>
  <si>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</si>
  <si>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</si>
  <si>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</si>
  <si>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</si>
  <si>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</si>
  <si>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</si>
  <si>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</si>
  <si>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</si>
  <si>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</si>
  <si>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</si>
  <si>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</si>
  <si>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</si>
  <si>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</si>
  <si>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</si>
  <si>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</si>
  <si>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</si>
  <si>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</si>
  <si>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</si>
  <si>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</si>
  <si>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</si>
  <si>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</si>
  <si>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</si>
  <si>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</si>
  <si>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</si>
  <si>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</si>
  <si>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</si>
  <si>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</si>
  <si>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</si>
  <si>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</si>
  <si>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</si>
  <si>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</si>
  <si>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</si>
  <si>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</si>
  <si>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</si>
  <si>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</si>
  <si>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</si>
  <si>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</si>
  <si>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</si>
  <si>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</si>
  <si>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</si>
  <si>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</si>
  <si>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</si>
  <si>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</si>
  <si>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</si>
  <si>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</si>
  <si>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</si>
  <si>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</si>
  <si>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</si>
  <si>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</si>
  <si>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</si>
  <si>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</si>
  <si>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</si>
  <si>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</si>
  <si>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</si>
  <si>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</si>
  <si>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</si>
  <si>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</si>
  <si>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</si>
  <si>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</si>
  <si>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</si>
  <si>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</si>
  <si>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</si>
  <si>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</si>
  <si>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</si>
  <si>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</si>
  <si>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</si>
  <si>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</si>
  <si>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</si>
  <si>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</si>
  <si>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</si>
  <si>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</si>
  <si>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</si>
  <si>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</si>
  <si>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</si>
  <si>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</si>
  <si>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</si>
  <si>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</si>
  <si>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</si>
  <si>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</si>
  <si>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</si>
  <si>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</si>
  <si>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</si>
  <si>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</si>
  <si>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</si>
  <si>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</si>
  <si>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</si>
  <si>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</si>
  <si>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</si>
  <si>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</si>
  <si>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</si>
  <si>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</si>
  <si>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</si>
  <si>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</si>
  <si>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</si>
  <si>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</si>
  <si>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</si>
  <si>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</si>
  <si>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</si>
  <si>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</si>
  <si>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</si>
  <si>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</si>
  <si>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</si>
  <si>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</si>
  <si>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</si>
  <si>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</si>
  <si>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</si>
  <si>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</si>
  <si>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</si>
  <si>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</si>
  <si>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</si>
  <si>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</si>
  <si>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</si>
  <si>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</si>
  <si>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</si>
  <si>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</si>
  <si>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</si>
  <si>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</si>
  <si>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</si>
  <si>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</si>
  <si>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</si>
  <si>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</si>
  <si>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</si>
  <si>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</si>
  <si>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</si>
  <si>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</si>
  <si>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</si>
  <si>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</si>
  <si>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</si>
  <si>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</si>
  <si>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</si>
  <si>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</si>
  <si>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</si>
  <si>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</si>
  <si>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</si>
  <si>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</si>
  <si>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</si>
  <si>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</si>
  <si>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</si>
  <si>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</si>
  <si>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</si>
  <si>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</si>
  <si>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</si>
  <si>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</si>
  <si>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</si>
  <si>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</si>
  <si>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</si>
  <si>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</si>
  <si>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</si>
  <si>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</si>
  <si>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</si>
  <si>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</si>
  <si>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</si>
  <si>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</si>
  <si>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</si>
  <si>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</si>
  <si>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</si>
  <si>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</si>
  <si>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</si>
  <si>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</si>
  <si>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</si>
  <si>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</si>
  <si>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</si>
  <si>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</si>
  <si>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</si>
  <si>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</si>
  <si>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</si>
  <si>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</si>
  <si>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</si>
  <si>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</si>
  <si>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</si>
  <si>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</si>
  <si>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</si>
  <si>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</si>
  <si>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</si>
  <si>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</si>
  <si>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</si>
  <si>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</si>
  <si>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</si>
  <si>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</si>
  <si>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</si>
  <si>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</si>
  <si>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</si>
  <si>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</si>
  <si>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</si>
  <si>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</si>
  <si>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</si>
  <si>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</si>
  <si>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</si>
  <si>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</si>
  <si>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</si>
  <si>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</si>
  <si>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</si>
  <si>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</si>
  <si>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</si>
  <si>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</si>
  <si>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</si>
  <si>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</si>
  <si>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</si>
  <si>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</si>
  <si>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</si>
  <si>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</si>
  <si>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</si>
  <si>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</si>
  <si>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</si>
  <si>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</si>
  <si>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</si>
  <si>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</si>
  <si>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</si>
  <si>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</si>
  <si>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</si>
  <si>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</si>
  <si>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</si>
  <si>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</si>
  <si>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</si>
  <si>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</si>
  <si>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</si>
  <si>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</si>
  <si>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</si>
  <si>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</si>
  <si>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</si>
  <si>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</si>
  <si>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</si>
  <si>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</si>
  <si>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</si>
  <si>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</si>
  <si>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</si>
  <si>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</si>
  <si>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</si>
  <si>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</si>
  <si>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</si>
  <si>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</si>
  <si>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</si>
  <si>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</si>
  <si>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</si>
  <si>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</si>
  <si>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</si>
  <si>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</si>
  <si>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</si>
  <si>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</si>
  <si>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</si>
  <si>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</si>
  <si>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</si>
  <si>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</si>
  <si>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</si>
  <si>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</si>
  <si>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</si>
  <si>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</si>
  <si>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</si>
  <si>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</si>
  <si>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</si>
  <si>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</si>
  <si>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</si>
  <si>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</si>
  <si>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</si>
  <si>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</si>
  <si>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</si>
  <si>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</si>
  <si>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</si>
  <si>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</si>
  <si>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</si>
  <si>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</si>
  <si>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</si>
  <si>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</si>
  <si>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</si>
  <si>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</si>
  <si>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</si>
  <si>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</si>
  <si>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</si>
  <si>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</si>
  <si>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</si>
  <si>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</si>
  <si>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</si>
  <si>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</si>
  <si>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</si>
  <si>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</si>
  <si>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</si>
  <si>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</si>
  <si>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</si>
  <si>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</si>
  <si>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</si>
  <si>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</si>
  <si>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</si>
  <si>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</si>
  <si>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</si>
  <si>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</si>
  <si>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</si>
  <si>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</si>
  <si>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</si>
  <si>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</si>
  <si>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</si>
  <si>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</si>
  <si>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</si>
  <si>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</si>
  <si>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</si>
  <si>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</si>
  <si>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</si>
  <si>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</si>
  <si>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</si>
  <si>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</si>
  <si>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</si>
  <si>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</si>
  <si>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</si>
  <si>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</si>
  <si>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</si>
  <si>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</si>
  <si>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</si>
  <si>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</si>
  <si>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</si>
  <si>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</si>
  <si>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</si>
  <si>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</si>
  <si>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</si>
  <si>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</si>
  <si>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</si>
  <si>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</si>
  <si>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</si>
  <si>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</si>
  <si>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</si>
  <si>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</si>
  <si>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</si>
  <si>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</si>
  <si>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</si>
  <si>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</si>
  <si>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</si>
  <si>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</si>
  <si>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</si>
  <si>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</si>
  <si>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</si>
  <si>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</si>
  <si>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</si>
  <si>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</si>
  <si>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</si>
  <si>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</si>
  <si>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</si>
  <si>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</si>
  <si>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</si>
  <si>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</si>
  <si>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</si>
  <si>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</si>
  <si>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</si>
  <si>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</si>
  <si>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</si>
  <si>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</si>
  <si>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</si>
  <si>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</si>
  <si>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</si>
  <si>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</si>
  <si>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</si>
  <si>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</si>
  <si>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</si>
  <si>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</si>
  <si>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</si>
  <si>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</si>
  <si>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</si>
  <si>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</si>
  <si>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</si>
  <si>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</si>
  <si>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</si>
  <si>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</si>
  <si>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</si>
  <si>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</si>
  <si>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</si>
  <si>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</si>
  <si>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</si>
  <si>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</si>
  <si>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</si>
  <si>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</si>
  <si>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</si>
  <si>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</si>
  <si>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</si>
  <si>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</si>
  <si>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</si>
  <si>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</si>
  <si>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</si>
  <si>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</si>
  <si>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</si>
  <si>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</si>
  <si>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</si>
  <si>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</si>
  <si>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</si>
  <si>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</si>
  <si>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</si>
  <si>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</si>
  <si>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</si>
  <si>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</si>
  <si>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</si>
  <si>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</si>
  <si>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</si>
  <si>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</si>
  <si>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</si>
  <si>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</si>
  <si>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</si>
  <si>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</si>
  <si>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</si>
  <si>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</si>
  <si>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</si>
  <si>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</si>
  <si>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</si>
  <si>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</si>
  <si>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</si>
  <si>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</si>
  <si>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</si>
  <si>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</si>
  <si>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</si>
  <si>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</si>
  <si>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</si>
  <si>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</si>
  <si>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</si>
  <si>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</si>
  <si>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</si>
  <si>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</si>
  <si>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</si>
  <si>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</si>
  <si>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</si>
  <si>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</si>
  <si>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</si>
  <si>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</si>
  <si>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</si>
  <si>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</si>
  <si>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</si>
  <si>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</si>
  <si>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</si>
  <si>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</si>
  <si>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</si>
  <si>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</si>
  <si>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</si>
  <si>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</si>
  <si>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</si>
  <si>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</si>
  <si>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</si>
  <si>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</si>
  <si>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</si>
  <si>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</si>
  <si>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</si>
  <si>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</si>
  <si>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</si>
  <si>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</si>
  <si>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</si>
  <si>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</si>
  <si>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</si>
  <si>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</si>
  <si>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</si>
  <si>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</si>
  <si>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</si>
  <si>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</si>
  <si>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</si>
  <si>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</si>
  <si>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</si>
  <si>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</si>
  <si>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</si>
  <si>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</si>
  <si>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</si>
  <si>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</si>
  <si>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</si>
  <si>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</si>
  <si>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</si>
  <si>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</si>
  <si>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</si>
  <si>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</si>
  <si>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</si>
  <si>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</si>
  <si>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</si>
  <si>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</si>
  <si>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</si>
  <si>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</si>
  <si>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</si>
  <si>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</si>
  <si>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</si>
  <si>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</si>
  <si>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</si>
  <si>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</si>
  <si>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</si>
  <si>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</si>
  <si>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</si>
  <si>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</si>
  <si>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</si>
  <si>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</si>
  <si>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</si>
  <si>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</si>
  <si>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</si>
  <si>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</si>
  <si>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</si>
  <si>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</si>
  <si>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</si>
  <si>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</si>
  <si>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</si>
  <si>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</si>
  <si>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</si>
  <si>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</si>
  <si>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</si>
  <si>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</si>
  <si>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</si>
  <si>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</si>
  <si>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</si>
  <si>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</si>
  <si>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</si>
  <si>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</si>
  <si>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</si>
  <si>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</si>
  <si>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</si>
  <si>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</si>
  <si>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</si>
  <si>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</si>
  <si>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</si>
  <si>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</si>
  <si>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</si>
  <si>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</si>
  <si>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</si>
  <si>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</si>
  <si>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</si>
  <si>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</si>
  <si>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</si>
  <si>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</si>
  <si>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</si>
  <si>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</si>
  <si>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</si>
  <si>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</si>
  <si>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</si>
  <si>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</si>
  <si>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</si>
  <si>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</si>
  <si>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</si>
  <si>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</si>
  <si>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</si>
  <si>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</si>
  <si>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</si>
  <si>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</si>
  <si>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</si>
  <si>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</si>
  <si>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</si>
  <si>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</si>
  <si>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</si>
  <si>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</si>
  <si>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</si>
  <si>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</si>
  <si>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</si>
  <si>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</si>
  <si>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</si>
  <si>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</si>
  <si>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</si>
  <si>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</si>
  <si>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</si>
  <si>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</si>
  <si>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</si>
  <si>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</si>
  <si>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</si>
  <si>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</si>
  <si>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</si>
  <si>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</si>
  <si>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</si>
  <si>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</si>
  <si>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</si>
  <si>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</si>
  <si>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</si>
  <si>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</si>
  <si>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</si>
  <si>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</si>
  <si>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</si>
  <si>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</si>
  <si>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</si>
  <si>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</si>
  <si>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</si>
  <si>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</si>
  <si>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</si>
  <si>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</si>
  <si>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</si>
  <si>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</si>
  <si>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</si>
  <si>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</si>
  <si>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</si>
  <si>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</si>
  <si>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</si>
  <si>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</si>
  <si>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</si>
  <si>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</si>
  <si>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</si>
  <si>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</si>
  <si>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</si>
  <si>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</si>
  <si>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</si>
  <si>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</si>
  <si>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</si>
  <si>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</si>
  <si>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</si>
  <si>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</si>
  <si>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</si>
  <si>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</si>
  <si>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</si>
  <si>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</si>
  <si>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</si>
  <si>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</si>
  <si>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</si>
  <si>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</si>
  <si>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</si>
  <si>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</si>
  <si>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</si>
  <si>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</si>
  <si>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</si>
  <si>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</si>
  <si>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</si>
  <si>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</si>
  <si>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</si>
  <si>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</si>
  <si>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</si>
  <si>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</si>
  <si>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</si>
  <si>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</si>
  <si>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</si>
  <si>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</si>
  <si>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</si>
  <si>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</si>
  <si>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</si>
  <si>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</si>
  <si>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</si>
  <si>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</si>
  <si>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</si>
  <si>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</si>
  <si>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</si>
  <si>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</si>
  <si>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</si>
  <si>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</si>
  <si>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</si>
  <si>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</si>
  <si>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</si>
  <si>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</si>
  <si>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</si>
  <si>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</si>
  <si>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</si>
  <si>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</si>
  <si>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</si>
  <si>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</si>
  <si>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</si>
  <si>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</si>
  <si>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</si>
  <si>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</si>
  <si>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</si>
  <si>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</si>
  <si>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</si>
  <si>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</si>
  <si>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</si>
  <si>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</si>
  <si>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</si>
  <si>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</si>
  <si>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</si>
  <si>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</si>
  <si>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</si>
  <si>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</si>
  <si>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</si>
  <si>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</si>
  <si>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</si>
  <si>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</si>
  <si>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</si>
  <si>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</si>
  <si>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</si>
  <si>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</si>
  <si>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</si>
  <si>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</si>
  <si>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</si>
  <si>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</si>
  <si>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</si>
  <si>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</si>
  <si>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</si>
  <si>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</si>
  <si>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</si>
  <si>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</si>
  <si>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</si>
  <si>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</si>
  <si>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</si>
  <si>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</si>
  <si>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</si>
  <si>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</si>
  <si>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</si>
  <si>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</si>
  <si>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</si>
  <si>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</si>
  <si>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</si>
  <si>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</si>
  <si>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</si>
  <si>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</si>
  <si>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</si>
  <si>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</si>
  <si>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</si>
  <si>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</si>
  <si>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</si>
  <si>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</si>
  <si>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</si>
  <si>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</si>
  <si>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</si>
  <si>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</si>
  <si>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</si>
  <si>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</si>
  <si>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</si>
  <si>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</si>
  <si>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</si>
  <si>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</si>
  <si>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</si>
  <si>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</si>
  <si>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</si>
  <si>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</si>
  <si>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</si>
  <si>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</si>
  <si>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</si>
  <si>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</si>
  <si>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</si>
  <si>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</si>
  <si>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</si>
  <si>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</si>
  <si>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</si>
  <si>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</si>
  <si>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</si>
  <si>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</si>
  <si>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</si>
  <si>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</si>
  <si>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</si>
  <si>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</si>
  <si>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</si>
  <si>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</si>
  <si>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</si>
  <si>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</si>
  <si>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</si>
  <si>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</si>
  <si>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</si>
  <si>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</si>
  <si>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</si>
  <si>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</si>
  <si>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</si>
  <si>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</si>
  <si>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</si>
  <si>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</si>
  <si>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</si>
  <si>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</si>
  <si>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</si>
  <si>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</si>
  <si>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</si>
  <si>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</si>
  <si>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</si>
  <si>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</si>
  <si>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</si>
  <si>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</si>
  <si>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</si>
  <si>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</si>
  <si>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</si>
  <si>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</si>
  <si>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</si>
  <si>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</si>
  <si>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</si>
  <si>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</si>
  <si>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</si>
  <si>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</si>
  <si>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</si>
  <si>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</si>
  <si>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</si>
  <si>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</si>
  <si>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</si>
  <si>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</si>
  <si>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</si>
  <si>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</si>
  <si>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</si>
  <si>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</si>
  <si>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</si>
  <si>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</si>
  <si>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</si>
  <si>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</si>
  <si>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</si>
  <si>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</si>
  <si>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</si>
  <si>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</si>
  <si>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</si>
  <si>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</si>
  <si>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</si>
  <si>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</si>
  <si>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</si>
  <si>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</si>
  <si>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</si>
  <si>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</si>
  <si>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</si>
  <si>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</si>
  <si>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</si>
  <si>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</si>
  <si>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</si>
  <si>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</si>
  <si>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</si>
  <si>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</si>
  <si>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</si>
  <si>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</si>
  <si>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</si>
  <si>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</si>
  <si>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</si>
  <si>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</si>
  <si>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</si>
  <si>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</si>
  <si>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</si>
  <si>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</si>
  <si>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</si>
  <si>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</si>
  <si>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</si>
  <si>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</si>
  <si>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</si>
  <si>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</si>
  <si>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</si>
  <si>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</si>
  <si>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</si>
  <si>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</si>
  <si>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</si>
  <si>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</si>
  <si>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</si>
  <si>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</si>
  <si>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</si>
  <si>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</si>
  <si>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</si>
  <si>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</si>
  <si>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</si>
  <si>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</si>
  <si>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</si>
  <si>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</si>
  <si>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</si>
  <si>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</si>
  <si>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</si>
  <si>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</si>
  <si>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</si>
  <si>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</si>
  <si>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</si>
  <si>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</si>
  <si>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</si>
  <si>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</si>
  <si>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</si>
  <si>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</si>
  <si>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</si>
  <si>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</si>
  <si>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</si>
  <si>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</si>
  <si>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</si>
  <si>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</si>
  <si>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</si>
  <si>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</si>
  <si>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</si>
  <si>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</si>
  <si>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</si>
  <si>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</si>
  <si>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</si>
  <si>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</si>
  <si>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</si>
  <si>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</si>
  <si>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</si>
  <si>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</si>
  <si>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</si>
  <si>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</si>
  <si>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</si>
  <si>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</si>
  <si>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</si>
  <si>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</si>
  <si>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</si>
  <si>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</si>
  <si>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</si>
  <si>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</si>
  <si>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</si>
  <si>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</si>
  <si>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</si>
  <si>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</si>
  <si>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</si>
  <si>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</si>
  <si>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</si>
  <si>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</si>
  <si>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</si>
  <si>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</si>
  <si>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</si>
  <si>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</si>
  <si>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</si>
  <si>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</si>
  <si>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</si>
  <si>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</si>
  <si>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</si>
  <si>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</si>
  <si>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</si>
  <si>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</si>
  <si>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</si>
  <si>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</si>
  <si>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</si>
  <si>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</si>
  <si>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</si>
  <si>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</si>
  <si>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</si>
  <si>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</si>
  <si>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</si>
  <si>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</si>
  <si>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</si>
  <si>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</si>
  <si>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</si>
  <si>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</si>
  <si>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</si>
  <si>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</si>
  <si>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</si>
  <si>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</si>
  <si>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</si>
  <si>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</si>
  <si>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</si>
  <si>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</si>
  <si>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</si>
  <si>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</si>
  <si>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</si>
  <si>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</si>
  <si>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</si>
  <si>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</si>
  <si>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</si>
  <si>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</si>
  <si>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</si>
  <si>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</si>
  <si>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</si>
  <si>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</si>
  <si>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</si>
  <si>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</si>
  <si>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</si>
  <si>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</si>
  <si>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</si>
  <si>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</si>
  <si>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</si>
  <si>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</si>
  <si>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</si>
  <si>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</si>
  <si>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</si>
  <si>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</si>
  <si>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</si>
  <si>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</si>
  <si>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</si>
  <si>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</si>
  <si>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</si>
  <si>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</si>
  <si>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</si>
  <si>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</si>
  <si>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</si>
  <si>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</si>
  <si>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</si>
  <si>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</si>
  <si>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</si>
  <si>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</si>
  <si>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</si>
  <si>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</si>
  <si>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</si>
  <si>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</si>
  <si>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</si>
  <si>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</si>
  <si>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</si>
  <si>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</si>
  <si>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</si>
  <si>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</si>
  <si>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</si>
  <si>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</si>
  <si>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</si>
  <si>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</si>
  <si>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</si>
  <si>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</si>
  <si>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</si>
  <si>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</si>
  <si>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</si>
  <si>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</si>
  <si>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</si>
  <si>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</si>
  <si>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</si>
  <si>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</si>
  <si>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</si>
  <si>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</si>
  <si>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</si>
  <si>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</si>
  <si>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</si>
  <si>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</si>
  <si>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</si>
  <si>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</si>
  <si>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</si>
  <si>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</si>
  <si>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</si>
  <si>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</si>
  <si>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</si>
  <si>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</si>
  <si>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</si>
  <si>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</si>
  <si>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</si>
  <si>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</si>
  <si>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</si>
  <si>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</si>
  <si>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</si>
  <si>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</si>
  <si>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</si>
  <si>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</si>
  <si>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</si>
  <si>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</si>
  <si>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</si>
  <si>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</si>
  <si>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</si>
  <si>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</si>
  <si>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</si>
  <si>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</si>
  <si>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</si>
  <si>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</si>
  <si>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</si>
  <si>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</si>
  <si>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</si>
  <si>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</si>
  <si>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</si>
  <si>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</si>
  <si>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</si>
  <si>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</si>
  <si>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</si>
  <si>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</si>
  <si>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</si>
  <si>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</si>
  <si>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</si>
  <si>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</si>
  <si>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</si>
  <si>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</si>
  <si>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</si>
  <si>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</si>
  <si>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</si>
  <si>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</si>
  <si>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</si>
  <si>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</si>
  <si>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</si>
  <si>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</si>
  <si>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</si>
  <si>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</si>
  <si>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</si>
  <si>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</si>
  <si>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</si>
  <si>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</si>
  <si>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</si>
  <si>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</si>
  <si>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</si>
  <si>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</si>
  <si>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</si>
  <si>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</si>
  <si>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</si>
  <si>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</si>
  <si>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</si>
  <si>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</si>
  <si>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</si>
  <si>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</si>
  <si>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</si>
  <si>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</si>
  <si>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</si>
  <si>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</si>
  <si>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</si>
  <si>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</si>
  <si>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</si>
  <si>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</si>
  <si>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</si>
  <si>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</si>
  <si>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</si>
  <si>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</si>
  <si>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</si>
  <si>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</si>
  <si>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</si>
  <si>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</si>
  <si>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</si>
  <si>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</si>
  <si>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</si>
  <si>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</si>
  <si>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</si>
  <si>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</si>
  <si>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</si>
  <si>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</si>
  <si>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</si>
  <si>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</si>
  <si>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</si>
  <si>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</si>
  <si>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</si>
  <si>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</si>
  <si>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</si>
  <si>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</si>
  <si>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</si>
  <si>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</si>
  <si>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</si>
  <si>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</si>
  <si>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</si>
  <si>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</si>
  <si>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</si>
  <si>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</si>
  <si>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</si>
  <si>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</si>
  <si>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</si>
  <si>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</si>
  <si>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</si>
  <si>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</si>
  <si>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</si>
  <si>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</si>
  <si>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</si>
  <si>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</si>
  <si>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</si>
  <si>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</si>
  <si>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</si>
  <si>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</si>
  <si>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</si>
  <si>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</si>
  <si>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</si>
  <si>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</si>
  <si>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</si>
  <si>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</si>
  <si>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</si>
  <si>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</si>
  <si>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</si>
  <si>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</si>
  <si>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</si>
  <si>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</si>
  <si>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</si>
  <si>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</si>
  <si>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</si>
  <si>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</si>
  <si>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</si>
  <si>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</si>
  <si>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</si>
  <si>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</si>
  <si>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</si>
  <si>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</si>
  <si>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</si>
  <si>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</si>
  <si>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</si>
  <si>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</si>
  <si>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</si>
  <si>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</si>
  <si>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</si>
  <si>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</si>
  <si>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</si>
  <si>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</si>
  <si>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</si>
  <si>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</si>
  <si>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</si>
  <si>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</si>
  <si>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</si>
  <si>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</si>
  <si>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</si>
  <si>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</si>
  <si>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</si>
  <si>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</si>
  <si>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</si>
  <si>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</si>
  <si>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</si>
  <si>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</si>
  <si>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</si>
  <si>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</si>
  <si>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</si>
  <si>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</si>
  <si>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</si>
  <si>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</si>
  <si>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</si>
  <si>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</si>
  <si>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</si>
  <si>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</si>
  <si>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</si>
  <si>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</si>
  <si>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</si>
  <si>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</si>
  <si>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</si>
  <si>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</si>
  <si>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</si>
  <si>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</si>
  <si>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</si>
  <si>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</si>
  <si>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</si>
  <si>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</si>
  <si>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</si>
  <si>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</si>
  <si>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</si>
  <si>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</si>
  <si>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</si>
  <si>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</si>
  <si>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</si>
  <si>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</si>
  <si>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</si>
  <si>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</si>
  <si>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</si>
  <si>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</si>
  <si>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</si>
  <si>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</si>
  <si>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</si>
  <si>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</si>
  <si>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</si>
  <si>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</si>
  <si>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</si>
  <si>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</si>
  <si>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</si>
  <si>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</si>
  <si>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</si>
  <si>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</si>
  <si>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</si>
  <si>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</si>
  <si>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</si>
  <si>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</si>
  <si>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</si>
  <si>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</si>
  <si>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</si>
  <si>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</si>
  <si>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</si>
  <si>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</si>
  <si>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</si>
  <si>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</si>
  <si>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</si>
  <si>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</si>
  <si>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</si>
  <si>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</si>
  <si>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</si>
  <si>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</si>
  <si>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</si>
  <si>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</si>
  <si>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</si>
  <si>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</si>
  <si>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</si>
  <si>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</si>
  <si>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</si>
  <si>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</si>
  <si>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</si>
  <si>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</si>
  <si>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</si>
  <si>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</si>
  <si>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</si>
  <si>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</si>
  <si>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</si>
  <si>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</si>
  <si>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</si>
  <si>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</si>
  <si>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</si>
  <si>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</si>
  <si>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</si>
  <si>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</si>
  <si>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</si>
  <si>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</si>
  <si>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</si>
  <si>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</si>
  <si>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</si>
  <si>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</si>
  <si>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</si>
  <si>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</si>
  <si>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</si>
  <si>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</si>
  <si>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</si>
  <si>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</si>
  <si>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</si>
  <si>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</si>
  <si>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</si>
  <si>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</si>
  <si>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</si>
  <si>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</si>
  <si>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</si>
  <si>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</si>
  <si>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</si>
  <si>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</si>
  <si>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</si>
  <si>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</si>
  <si>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</si>
  <si>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</si>
  <si>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</si>
  <si>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</si>
  <si>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</si>
  <si>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</si>
  <si>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</si>
  <si>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</si>
  <si>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</si>
  <si>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</si>
  <si>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</si>
  <si>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</si>
  <si>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</si>
  <si>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</si>
  <si>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</si>
  <si>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</si>
  <si>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</si>
  <si>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</si>
  <si>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</si>
  <si>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</si>
  <si>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</si>
  <si>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</si>
  <si>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</si>
  <si>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</si>
  <si>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</si>
  <si>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</si>
  <si>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</si>
  <si>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</si>
  <si>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</si>
  <si>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</si>
  <si>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</si>
  <si>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</si>
  <si>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</si>
  <si>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</si>
  <si>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</si>
  <si>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</si>
  <si>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</si>
  <si>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</si>
  <si>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</si>
  <si>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</si>
  <si>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</si>
  <si>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</si>
  <si>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</si>
  <si>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</si>
  <si>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</si>
  <si>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</si>
  <si>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</si>
  <si>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</si>
  <si>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</si>
  <si>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</si>
  <si>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</si>
  <si>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</si>
  <si>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</si>
  <si>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</si>
  <si>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</si>
  <si>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</si>
  <si>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</si>
  <si>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</si>
  <si>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</si>
  <si>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</si>
  <si>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</si>
  <si>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</si>
  <si>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</si>
  <si>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</si>
  <si>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</si>
  <si>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</si>
  <si>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</si>
  <si>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</si>
  <si>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</si>
  <si>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</si>
  <si>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</si>
  <si>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</si>
  <si>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</si>
  <si>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</si>
  <si>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</si>
  <si>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</si>
  <si>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</si>
  <si>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</si>
  <si>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</si>
  <si>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</si>
  <si>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</si>
  <si>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</si>
  <si>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</si>
  <si>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</si>
  <si>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</si>
  <si>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</si>
  <si>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</si>
  <si>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</si>
  <si>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</si>
  <si>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</si>
  <si>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</si>
  <si>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</si>
  <si>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</si>
  <si>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</si>
  <si>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</si>
  <si>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</si>
  <si>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</si>
  <si>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</si>
  <si>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</si>
  <si>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</si>
  <si>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</si>
  <si>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</si>
  <si>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</si>
  <si>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</si>
  <si>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</si>
  <si>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</si>
  <si>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</si>
  <si>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</si>
  <si>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</si>
  <si>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</si>
  <si>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</si>
  <si>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</si>
  <si>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</si>
  <si>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</si>
  <si>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</si>
  <si>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</si>
  <si>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</si>
  <si>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</si>
  <si>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</si>
  <si>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</si>
  <si>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</si>
  <si>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</si>
  <si>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</si>
  <si>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</si>
  <si>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</si>
  <si>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</si>
  <si>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</si>
  <si>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</si>
  <si>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</si>
  <si>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</si>
  <si>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</si>
  <si>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</si>
  <si>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</si>
  <si>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</si>
  <si>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</si>
  <si>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</si>
  <si>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</si>
  <si>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</si>
  <si>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</si>
  <si>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</si>
  <si>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</si>
  <si>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</si>
  <si>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</si>
  <si>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</si>
  <si>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</si>
  <si>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</si>
  <si>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</si>
  <si>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</si>
  <si>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</si>
  <si>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</si>
  <si>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</si>
  <si>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</si>
  <si>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</si>
  <si>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</si>
  <si>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</si>
  <si>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</si>
  <si>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</si>
  <si>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</si>
  <si>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</si>
  <si>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</si>
  <si>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</si>
  <si>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</si>
  <si>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</si>
  <si>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</si>
  <si>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</si>
  <si>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</si>
  <si>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</si>
  <si>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</si>
  <si>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</si>
  <si>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</si>
  <si>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</si>
  <si>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</si>
  <si>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</si>
  <si>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</si>
  <si>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</si>
  <si>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</si>
  <si>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</si>
  <si>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</si>
  <si>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</si>
  <si>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</si>
  <si>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</si>
  <si>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</si>
  <si>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</si>
  <si>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</si>
  <si>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</si>
  <si>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</si>
  <si>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</si>
  <si>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</si>
  <si>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</si>
  <si>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</si>
  <si>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</si>
  <si>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</si>
  <si>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</si>
  <si>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</si>
  <si>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</si>
  <si>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</si>
  <si>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</si>
  <si>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</si>
  <si>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</si>
  <si>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</si>
  <si>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</si>
  <si>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</si>
  <si>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</si>
  <si>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</si>
  <si>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</si>
  <si>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</si>
  <si>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</si>
  <si>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</si>
  <si>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</si>
  <si>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</si>
  <si>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</si>
  <si>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</si>
  <si>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</si>
  <si>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</si>
  <si>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</si>
  <si>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</si>
  <si>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</si>
  <si>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</si>
  <si>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</si>
  <si>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</si>
  <si>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</si>
  <si>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</si>
  <si>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</si>
  <si>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</si>
  <si>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</si>
  <si>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</si>
  <si>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</si>
  <si>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</si>
  <si>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</si>
  <si>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</si>
  <si>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</si>
  <si>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</si>
  <si>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</si>
  <si>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</si>
  <si>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</si>
  <si>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</si>
  <si>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</si>
  <si>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</si>
  <si>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</si>
  <si>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</si>
  <si>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</si>
  <si>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</si>
  <si>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</si>
  <si>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</si>
  <si>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</si>
  <si>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</si>
  <si>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</si>
  <si>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</si>
  <si>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</si>
  <si>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</si>
  <si>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</si>
  <si>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</si>
  <si>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</si>
  <si>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</si>
  <si>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</si>
  <si>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</si>
  <si>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</si>
  <si>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</si>
  <si>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</si>
  <si>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</si>
  <si>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</si>
  <si>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</si>
  <si>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</si>
  <si>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</si>
  <si>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</si>
  <si>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</si>
  <si>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</si>
  <si>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</si>
  <si>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</si>
  <si>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</si>
  <si>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</si>
  <si>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</si>
  <si>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</si>
  <si>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</si>
  <si>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</si>
  <si>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</si>
  <si>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</si>
  <si>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</si>
  <si>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</si>
  <si>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</si>
  <si>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</si>
  <si>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</si>
  <si>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</si>
  <si>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</si>
  <si>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</si>
  <si>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</si>
  <si>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</si>
  <si>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</si>
  <si>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</si>
  <si>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</si>
  <si>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</si>
  <si>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</si>
  <si>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</si>
  <si>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</si>
  <si>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</si>
  <si>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</si>
  <si>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</si>
  <si>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</si>
  <si>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</si>
  <si>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</si>
  <si>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</si>
  <si>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</si>
  <si>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</si>
  <si>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</si>
  <si>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</si>
  <si>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</si>
  <si>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</si>
  <si>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</si>
  <si>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</si>
  <si>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</si>
  <si>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</si>
  <si>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</si>
  <si>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</si>
  <si>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</si>
  <si>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</si>
  <si>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</si>
  <si>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</si>
  <si>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</si>
  <si>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</si>
  <si>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</si>
  <si>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</si>
  <si>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</si>
  <si>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</si>
  <si>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</si>
  <si>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</si>
  <si>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</si>
  <si>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</si>
  <si>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</si>
  <si>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</si>
  <si>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</si>
  <si>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</si>
  <si>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</si>
  <si>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</si>
  <si>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</si>
  <si>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</si>
  <si>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</si>
  <si>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</si>
  <si>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</si>
  <si>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</si>
  <si>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</si>
  <si>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</si>
  <si>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</si>
  <si>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</si>
  <si>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</si>
  <si>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</si>
  <si>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</si>
  <si>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</si>
  <si>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</si>
  <si>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</si>
  <si>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</si>
  <si>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</si>
  <si>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</si>
  <si>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</si>
  <si>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</si>
  <si>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</si>
  <si>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</si>
  <si>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</si>
  <si>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</si>
  <si>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</si>
  <si>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</si>
  <si>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</si>
  <si>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</si>
  <si>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</si>
  <si>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</si>
  <si>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</si>
  <si>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</si>
  <si>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</si>
  <si>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</si>
  <si>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</si>
  <si>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</si>
  <si>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</si>
  <si>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</si>
  <si>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</si>
  <si>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</si>
  <si>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</si>
  <si>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</si>
  <si>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</si>
  <si>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</si>
  <si>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</si>
  <si>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</si>
  <si>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</si>
  <si>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</si>
  <si>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</si>
  <si>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</si>
  <si>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</si>
  <si>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</si>
  <si>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</si>
  <si>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</si>
  <si>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</si>
  <si>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</si>
  <si>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</si>
  <si>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</si>
  <si>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</si>
  <si>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</si>
  <si>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</si>
  <si>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</si>
  <si>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</si>
  <si>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</si>
  <si>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</si>
  <si>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</si>
  <si>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</si>
  <si>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</si>
  <si>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</si>
  <si>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</si>
  <si>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</si>
  <si>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</si>
  <si>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</si>
  <si>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</si>
  <si>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</si>
  <si>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</si>
  <si>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</si>
  <si>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</si>
  <si>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</si>
  <si>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</si>
  <si>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</si>
  <si>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</si>
  <si>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</si>
  <si>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</si>
  <si>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</si>
  <si>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</si>
  <si>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</si>
  <si>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</si>
  <si>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</si>
  <si>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</si>
  <si>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</si>
  <si>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</si>
  <si>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</si>
  <si>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</si>
  <si>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</si>
  <si>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</si>
  <si>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</si>
  <si>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</si>
  <si>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</si>
  <si>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</si>
  <si>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</si>
  <si>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</si>
  <si>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</si>
  <si>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</si>
  <si>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</si>
  <si>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</si>
  <si>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</si>
  <si>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</si>
  <si>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</si>
  <si>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</si>
  <si>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</si>
  <si>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</si>
  <si>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</si>
  <si>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</si>
  <si>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</si>
  <si>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</si>
  <si>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</si>
  <si>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</si>
  <si>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</si>
  <si>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</si>
  <si>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</si>
  <si>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</si>
  <si>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</si>
  <si>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</si>
  <si>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</si>
  <si>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</si>
  <si>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</si>
  <si>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</si>
  <si>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</si>
  <si>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</si>
  <si>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</si>
  <si>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</si>
  <si>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</si>
  <si>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</si>
  <si>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</si>
  <si>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</si>
  <si>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</si>
  <si>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</si>
  <si>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</si>
  <si>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</si>
  <si>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</si>
  <si>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</si>
  <si>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</si>
  <si>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</si>
  <si>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</si>
  <si>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</si>
  <si>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</si>
  <si>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</si>
  <si>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</si>
  <si>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</si>
  <si>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</si>
  <si>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</si>
  <si>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</si>
  <si>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</si>
  <si>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</si>
  <si>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</si>
  <si>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</si>
  <si>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</si>
  <si>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</si>
  <si>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</si>
  <si>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</si>
  <si>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</si>
  <si>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</si>
  <si>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</si>
  <si>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</si>
  <si>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</si>
  <si>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</si>
  <si>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</si>
  <si>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</si>
  <si>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</si>
  <si>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</si>
  <si>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</si>
  <si>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</si>
  <si>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</si>
  <si>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</si>
  <si>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</si>
  <si>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</si>
  <si>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</si>
  <si>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</si>
  <si>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</si>
  <si>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</si>
  <si>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</si>
  <si>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</si>
  <si>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</si>
  <si>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</si>
  <si>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</si>
  <si>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</si>
  <si>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</si>
  <si>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</si>
  <si>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</si>
  <si>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</si>
  <si>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</si>
  <si>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</si>
  <si>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</si>
  <si>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</si>
  <si>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</si>
  <si>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</si>
  <si>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</si>
  <si>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</si>
  <si>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</si>
  <si>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</si>
  <si>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</si>
  <si>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</si>
  <si>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</si>
  <si>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</si>
  <si>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</si>
  <si>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</si>
  <si>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</si>
  <si>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</si>
  <si>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</si>
  <si>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</si>
  <si>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</si>
  <si>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</si>
  <si>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</si>
  <si>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</si>
  <si>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</si>
  <si>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</si>
  <si>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</si>
  <si>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</si>
  <si>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</si>
  <si>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</si>
  <si>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</si>
  <si>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</si>
  <si>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</si>
  <si>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</si>
  <si>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</si>
  <si>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</si>
  <si>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</si>
  <si>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</si>
  <si>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</si>
  <si>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</si>
  <si>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</si>
  <si>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</si>
  <si>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</si>
  <si>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</si>
  <si>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</si>
  <si>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</si>
  <si>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</si>
  <si>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</si>
  <si>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</si>
  <si>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</si>
  <si>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</si>
  <si>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</si>
  <si>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</si>
  <si>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</si>
  <si>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</si>
  <si>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</si>
  <si>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</si>
  <si>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</si>
  <si>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</si>
  <si>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</si>
  <si>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</si>
  <si>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</si>
  <si>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</si>
  <si>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</si>
  <si>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</si>
  <si>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</si>
  <si>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</si>
  <si>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</si>
  <si>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</si>
  <si>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</si>
  <si>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</si>
  <si>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</si>
  <si>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</si>
  <si>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</si>
  <si>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</si>
  <si>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</si>
  <si>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</si>
  <si>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</si>
  <si>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</si>
  <si>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</si>
  <si>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</si>
  <si>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</si>
  <si>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</si>
  <si>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</si>
  <si>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</si>
  <si>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</si>
  <si>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</si>
  <si>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</si>
  <si>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</si>
  <si>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</si>
  <si>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</si>
  <si>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</si>
  <si>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</si>
  <si>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</si>
  <si>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</si>
  <si>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</si>
  <si>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</si>
  <si>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</si>
  <si>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</si>
  <si>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</si>
  <si>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</si>
  <si>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</si>
  <si>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</si>
  <si>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</si>
  <si>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</si>
  <si>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</si>
  <si>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</si>
  <si>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</si>
  <si>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</si>
  <si>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</si>
  <si>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</si>
  <si>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</si>
  <si>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</si>
  <si>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</si>
  <si>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</si>
  <si>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</si>
  <si>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</si>
  <si>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</si>
  <si>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</si>
  <si>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</si>
  <si>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</si>
  <si>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</si>
  <si>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</si>
  <si>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</si>
  <si>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</si>
  <si>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</si>
  <si>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</si>
  <si>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</si>
  <si>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</si>
  <si>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</si>
  <si>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</si>
  <si>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</si>
  <si>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</si>
  <si>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</si>
  <si>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</si>
  <si>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</si>
  <si>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</si>
  <si>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</si>
  <si>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</si>
  <si>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</si>
  <si>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</si>
  <si>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</si>
  <si>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</si>
  <si>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</si>
  <si>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</si>
  <si>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</si>
  <si>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</si>
  <si>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</si>
  <si>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</si>
  <si>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</si>
  <si>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</si>
  <si>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</si>
  <si>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</si>
  <si>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</si>
  <si>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</si>
  <si>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</si>
  <si>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</si>
  <si>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</si>
  <si>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</si>
  <si>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</si>
  <si>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</si>
  <si>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</si>
  <si>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</si>
  <si>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</si>
  <si>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</si>
  <si>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</si>
  <si>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</si>
  <si>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</si>
  <si>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</si>
  <si>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</si>
  <si>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</si>
  <si>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</si>
  <si>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</si>
  <si>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</si>
  <si>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</si>
  <si>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</si>
  <si>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</si>
  <si>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</si>
  <si>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</si>
  <si>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</si>
  <si>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</si>
  <si>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</si>
  <si>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</si>
  <si>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</si>
  <si>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</si>
  <si>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</si>
  <si>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</si>
  <si>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</si>
  <si>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</si>
  <si>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</si>
  <si>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</si>
  <si>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</si>
  <si>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</si>
  <si>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</si>
  <si>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</si>
  <si>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</si>
  <si>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</si>
  <si>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</si>
  <si>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</si>
  <si>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</si>
  <si>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</si>
  <si>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</si>
  <si>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</si>
  <si>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</si>
  <si>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</si>
  <si>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</si>
  <si>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</si>
  <si>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</si>
  <si>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</si>
  <si>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</si>
  <si>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</si>
  <si>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</si>
  <si>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</si>
  <si>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</si>
  <si>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</si>
  <si>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</si>
  <si>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</si>
  <si>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</si>
  <si>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</si>
  <si>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</si>
  <si>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</si>
  <si>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</si>
  <si>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</si>
  <si>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</si>
  <si>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</si>
  <si>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</si>
  <si>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</si>
  <si>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</si>
  <si>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</si>
  <si>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</si>
  <si>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</si>
  <si>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</si>
  <si>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</si>
  <si>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</si>
  <si>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</si>
  <si>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</si>
  <si>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</si>
  <si>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</si>
  <si>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</si>
  <si>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</si>
  <si>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</si>
  <si>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</si>
  <si>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</si>
  <si>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</si>
  <si>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</si>
  <si>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</si>
  <si>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</si>
  <si>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</si>
  <si>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</si>
  <si>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</si>
  <si>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</si>
  <si>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</si>
  <si>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</si>
  <si>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</si>
  <si>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</si>
  <si>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</si>
  <si>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</si>
  <si>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</si>
  <si>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</si>
  <si>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</si>
  <si>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</si>
  <si>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</si>
  <si>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</si>
  <si>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</si>
  <si>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</si>
  <si>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</si>
  <si>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</si>
  <si>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</si>
  <si>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</si>
  <si>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</si>
  <si>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</si>
  <si>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</si>
  <si>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</si>
  <si>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</si>
  <si>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</si>
  <si>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</si>
  <si>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</si>
  <si>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</si>
  <si>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</si>
  <si>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</si>
  <si>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</si>
  <si>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</si>
  <si>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</si>
  <si>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</si>
  <si>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</si>
  <si>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</si>
  <si>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</si>
  <si>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</si>
  <si>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</si>
  <si>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</si>
  <si>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</si>
  <si>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</si>
  <si>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</si>
  <si>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</si>
  <si>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</si>
  <si>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</si>
  <si>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</si>
  <si>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</si>
  <si>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</si>
  <si>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</si>
  <si>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</si>
  <si>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</si>
  <si>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</si>
  <si>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</si>
  <si>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</si>
  <si>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</si>
  <si>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</si>
  <si>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</si>
  <si>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</si>
  <si>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</si>
  <si>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</si>
  <si>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</si>
  <si>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</si>
  <si>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</si>
  <si>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</si>
  <si>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</si>
  <si>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</si>
  <si>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</si>
  <si>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</si>
  <si>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</si>
  <si>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</si>
  <si>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</si>
  <si>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</si>
  <si>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</si>
  <si>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</si>
  <si>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</si>
  <si>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</si>
  <si>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</si>
  <si>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</si>
  <si>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</si>
  <si>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</si>
  <si>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</si>
  <si>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</si>
  <si>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</si>
  <si>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</si>
  <si>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</si>
  <si>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</si>
  <si>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</si>
  <si>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</si>
  <si>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</si>
  <si>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</si>
  <si>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</si>
  <si>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</si>
  <si>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</si>
  <si>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</si>
  <si>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</si>
  <si>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</si>
  <si>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</si>
  <si>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</si>
  <si>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</si>
  <si>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</si>
  <si>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</si>
  <si>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</si>
  <si>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</si>
  <si>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</si>
  <si>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</si>
  <si>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</si>
  <si>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</si>
  <si>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</si>
  <si>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</si>
  <si>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</si>
  <si>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</si>
  <si>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</si>
  <si>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</si>
  <si>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</si>
  <si>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</si>
  <si>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</si>
  <si>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</si>
  <si>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</si>
  <si>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</si>
  <si>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</si>
  <si>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</si>
  <si>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</si>
  <si>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</si>
  <si>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</si>
  <si>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</si>
  <si>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</si>
  <si>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</si>
  <si>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</si>
  <si>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</si>
  <si>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</si>
  <si>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</si>
  <si>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</si>
  <si>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</si>
  <si>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</si>
  <si>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</si>
  <si>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</si>
  <si>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</si>
  <si>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</si>
  <si>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</si>
  <si>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</si>
  <si>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</si>
  <si>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</si>
  <si>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</si>
  <si>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</si>
  <si>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</si>
  <si>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</si>
  <si>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</si>
  <si>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</si>
  <si>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</si>
  <si>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</si>
  <si>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</si>
  <si>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</si>
  <si>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</si>
  <si>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</si>
  <si>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</si>
  <si>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</si>
  <si>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</si>
  <si>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</si>
  <si>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</si>
  <si>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</si>
  <si>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</si>
  <si>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</si>
  <si>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</si>
  <si>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</si>
  <si>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</si>
  <si>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</si>
  <si>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</si>
  <si>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</si>
  <si>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</si>
  <si>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</si>
  <si>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</si>
  <si>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</si>
  <si>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</si>
  <si>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</si>
  <si>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</si>
  <si>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</si>
  <si>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</si>
  <si>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</si>
  <si>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</si>
  <si>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</si>
  <si>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</si>
  <si>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</si>
  <si>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</si>
  <si>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</si>
  <si>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</si>
  <si>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</si>
  <si>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</si>
  <si>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</si>
  <si>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</si>
  <si>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</si>
  <si>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</si>
  <si>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</si>
  <si>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</si>
  <si>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</si>
  <si>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</si>
  <si>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</si>
  <si>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</si>
  <si>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</si>
  <si>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</si>
  <si>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</si>
  <si>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</si>
  <si>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</si>
  <si>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</si>
  <si>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</si>
  <si>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</si>
  <si>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</si>
  <si>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</si>
  <si>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</si>
  <si>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</si>
  <si>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</si>
  <si>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</si>
  <si>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</si>
  <si>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</si>
  <si>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</si>
  <si>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</si>
  <si>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</si>
  <si>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</si>
  <si>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</si>
  <si>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</si>
  <si>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</si>
  <si>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</si>
  <si>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</si>
  <si>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</si>
  <si>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</si>
  <si>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</si>
  <si>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</si>
  <si>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</si>
  <si>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</si>
  <si>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</si>
  <si>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</si>
  <si>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</si>
  <si>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</si>
  <si>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</si>
  <si>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</si>
  <si>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</si>
  <si>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</si>
  <si>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</si>
  <si>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</si>
  <si>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</si>
  <si>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</si>
  <si>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</si>
  <si>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</si>
  <si>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</si>
  <si>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</si>
  <si>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</si>
  <si>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</si>
  <si>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</si>
  <si>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</si>
  <si>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</si>
  <si>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</si>
  <si>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</si>
  <si>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</si>
  <si>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</si>
  <si>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</si>
  <si>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</si>
  <si>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</si>
  <si>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</si>
  <si>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</si>
  <si>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</si>
  <si>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</si>
  <si>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</si>
  <si>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</si>
  <si>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</si>
  <si>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</si>
  <si>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</si>
  <si>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</si>
  <si>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</si>
  <si>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</si>
  <si>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</si>
  <si>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</si>
  <si>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</si>
  <si>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</si>
  <si>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</si>
  <si>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</si>
  <si>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</si>
  <si>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</si>
  <si>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</si>
  <si>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</si>
  <si>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</si>
  <si>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</si>
  <si>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</si>
  <si>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</si>
  <si>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</si>
  <si>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</si>
  <si>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</si>
  <si>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</si>
  <si>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</si>
  <si>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</si>
  <si>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</si>
  <si>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</si>
  <si>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</si>
  <si>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</si>
  <si>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</si>
  <si>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</si>
  <si>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</si>
  <si>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</si>
  <si>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</si>
  <si>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</si>
  <si>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</si>
  <si>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</si>
  <si>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</si>
  <si>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</si>
  <si>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</si>
  <si>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</si>
  <si>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</si>
  <si>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</si>
  <si>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</si>
  <si>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</si>
  <si>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</si>
  <si>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</si>
  <si>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</si>
  <si>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</si>
  <si>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</si>
  <si>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</si>
  <si>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</si>
  <si>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</si>
  <si>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</si>
  <si>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</si>
  <si>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</si>
  <si>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</si>
  <si>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</si>
  <si>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</si>
  <si>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</si>
  <si>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</si>
  <si>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</si>
  <si>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</si>
  <si>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</si>
  <si>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</si>
  <si>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</si>
  <si>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</si>
  <si>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</si>
  <si>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</si>
  <si>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</si>
  <si>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</si>
  <si>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</si>
  <si>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</si>
  <si>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</si>
  <si>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</si>
  <si>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</si>
  <si>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</si>
  <si>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</si>
  <si>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</si>
  <si>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</si>
  <si>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</si>
  <si>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</si>
  <si>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</si>
  <si>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</si>
  <si>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</si>
  <si>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</si>
  <si>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</si>
  <si>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</si>
  <si>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</si>
  <si>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</si>
  <si>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</si>
  <si>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</si>
  <si>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</si>
  <si>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</si>
  <si>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</si>
  <si>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</si>
  <si>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</si>
  <si>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</si>
  <si>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</si>
  <si>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</si>
  <si>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</si>
  <si>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</si>
  <si>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</si>
  <si>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</si>
  <si>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</si>
  <si>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</si>
  <si>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</si>
  <si>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</si>
  <si>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</si>
  <si>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</si>
  <si>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</si>
  <si>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</si>
  <si>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</si>
  <si>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</si>
  <si>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</si>
  <si>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</si>
  <si>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</si>
  <si>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</si>
  <si>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</si>
  <si>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</si>
  <si>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</si>
  <si>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</si>
  <si>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</si>
  <si>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</si>
  <si>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</si>
  <si>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</si>
  <si>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</si>
  <si>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</si>
  <si>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</si>
  <si>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</si>
  <si>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</si>
  <si>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</si>
  <si>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</si>
  <si>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</si>
  <si>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</si>
  <si>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</si>
  <si>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</si>
  <si>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</si>
  <si>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</si>
  <si>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</si>
  <si>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</si>
  <si>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</si>
  <si>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</si>
  <si>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</si>
  <si>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</si>
  <si>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</si>
  <si>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</si>
  <si>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</si>
  <si>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</si>
  <si>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</si>
  <si>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</si>
  <si>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</si>
  <si>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</si>
  <si>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</si>
  <si>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</si>
  <si>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</si>
  <si>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</si>
  <si>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</si>
  <si>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</si>
  <si>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</si>
  <si>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</si>
  <si>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</si>
  <si>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</si>
  <si>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</si>
  <si>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</si>
  <si>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</si>
  <si>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</si>
  <si>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</si>
  <si>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</si>
  <si>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</si>
  <si>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</si>
  <si>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</si>
  <si>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</si>
  <si>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</si>
  <si>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</si>
  <si>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</si>
  <si>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</si>
  <si>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</si>
  <si>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</si>
  <si>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</si>
  <si>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</si>
  <si>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</si>
  <si>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</si>
  <si>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</si>
  <si>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</si>
  <si>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</si>
  <si>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</si>
  <si>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</si>
  <si>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</si>
  <si>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</si>
  <si>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</si>
  <si>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</si>
  <si>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</si>
  <si>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</si>
  <si>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</si>
  <si>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</si>
  <si>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</si>
  <si>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</si>
  <si>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</si>
  <si>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</si>
  <si>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</si>
  <si>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</si>
  <si>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</si>
  <si>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</si>
  <si>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</si>
  <si>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</si>
  <si>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</si>
  <si>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</si>
  <si>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</si>
  <si>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</si>
  <si>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</si>
  <si>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</si>
  <si>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</si>
  <si>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</si>
  <si>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</si>
  <si>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</si>
  <si>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</si>
  <si>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</si>
  <si>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</si>
  <si>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</si>
  <si>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</si>
  <si>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</si>
  <si>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</si>
  <si>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</si>
  <si>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</si>
  <si>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</si>
  <si>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</si>
  <si>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</si>
  <si>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</si>
  <si>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</si>
  <si>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</si>
  <si>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</si>
  <si>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</si>
  <si>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</si>
  <si>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</si>
  <si>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</si>
  <si>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</si>
  <si>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</si>
  <si>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</si>
  <si>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</si>
  <si>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</si>
  <si>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</si>
  <si>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</si>
  <si>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</si>
  <si>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</si>
  <si>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</si>
  <si>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</si>
  <si>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</si>
  <si>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</si>
  <si>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</si>
  <si>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</si>
  <si>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</si>
  <si>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</si>
  <si>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</si>
  <si>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</si>
  <si>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</si>
  <si>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</si>
  <si>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</si>
  <si>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</si>
  <si>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</si>
  <si>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</si>
  <si>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</si>
  <si>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</si>
  <si>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</si>
  <si>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</si>
  <si>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</si>
  <si>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</si>
  <si>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</si>
  <si>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</si>
  <si>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</si>
  <si>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</si>
  <si>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</si>
  <si>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</si>
  <si>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</si>
  <si>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</si>
  <si>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</si>
  <si>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</si>
  <si>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</si>
  <si>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</si>
  <si>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</si>
  <si>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</si>
  <si>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</si>
  <si>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</si>
  <si>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</si>
  <si>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</si>
  <si>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</si>
  <si>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</si>
  <si>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</si>
  <si>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</si>
  <si>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</si>
  <si>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</si>
  <si>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</si>
  <si>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</si>
  <si>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</si>
  <si>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</si>
  <si>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</si>
  <si>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</si>
  <si>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</si>
  <si>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</si>
  <si>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</si>
  <si>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</si>
  <si>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</si>
  <si>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</si>
  <si>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</si>
  <si>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</si>
  <si>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</si>
  <si>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</si>
  <si>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</si>
  <si>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</si>
  <si>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</si>
  <si>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</si>
  <si>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</si>
  <si>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</si>
  <si>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</si>
  <si>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</si>
  <si>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</si>
  <si>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</si>
  <si>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</si>
  <si>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</si>
  <si>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</si>
  <si>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</si>
  <si>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</si>
  <si>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</si>
  <si>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</si>
  <si>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</si>
  <si>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</si>
  <si>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</si>
  <si>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</si>
  <si>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</si>
  <si>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</si>
  <si>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</si>
  <si>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</si>
  <si>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</si>
  <si>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</si>
  <si>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</si>
  <si>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</si>
  <si>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</si>
  <si>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</si>
  <si>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</si>
  <si>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</si>
  <si>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</si>
  <si>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</si>
  <si>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</si>
  <si>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</si>
  <si>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</si>
  <si>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</si>
  <si>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</si>
  <si>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</si>
  <si>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</si>
  <si>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</si>
  <si>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</si>
  <si>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</si>
  <si>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</si>
  <si>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</si>
  <si>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</si>
  <si>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</si>
  <si>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</si>
  <si>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</si>
  <si>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</si>
  <si>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</si>
  <si>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</si>
  <si>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</si>
  <si>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</si>
  <si>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</si>
  <si>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</si>
  <si>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</si>
  <si>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</si>
  <si>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</si>
  <si>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</si>
  <si>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</si>
  <si>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</si>
  <si>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</si>
  <si>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</si>
  <si>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</si>
  <si>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</si>
  <si>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</si>
  <si>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</si>
  <si>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</si>
  <si>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</si>
  <si>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</si>
  <si>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</si>
  <si>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</si>
  <si>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</si>
  <si>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</si>
  <si>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</si>
  <si>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</si>
  <si>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</si>
  <si>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</si>
  <si>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</si>
  <si>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</si>
  <si>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</si>
  <si>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</si>
  <si>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</si>
  <si>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</si>
  <si>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</si>
  <si>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</si>
  <si>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</si>
  <si>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</si>
  <si>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</si>
  <si>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</si>
  <si>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</si>
  <si>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</si>
  <si>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</si>
  <si>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</si>
  <si>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</si>
  <si>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</si>
  <si>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</si>
  <si>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</si>
  <si>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</si>
  <si>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</si>
  <si>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</si>
  <si>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</si>
  <si>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</si>
  <si>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</si>
  <si>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</si>
  <si>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</si>
  <si>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</si>
  <si>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</si>
  <si>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</si>
  <si>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</si>
  <si>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</si>
  <si>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</si>
  <si>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</si>
  <si>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</si>
  <si>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</si>
  <si>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</si>
  <si>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</si>
  <si>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</si>
  <si>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</si>
  <si>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</si>
  <si>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</si>
  <si>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</si>
  <si>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</si>
  <si>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</si>
  <si>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</si>
  <si>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</si>
  <si>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</si>
  <si>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</si>
  <si>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</si>
  <si>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</si>
  <si>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</si>
  <si>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</si>
  <si>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</si>
  <si>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</si>
  <si>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</si>
  <si>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</si>
  <si>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</si>
  <si>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</si>
  <si>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</si>
  <si>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</si>
  <si>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</si>
  <si>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</si>
  <si>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</si>
  <si>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</si>
  <si>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</si>
  <si>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</si>
  <si>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</si>
  <si>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</si>
  <si>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</si>
  <si>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</si>
  <si>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</si>
  <si>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</si>
  <si>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</si>
  <si>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</si>
  <si>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</si>
  <si>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</si>
  <si>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</si>
  <si>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</si>
  <si>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</si>
  <si>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</si>
  <si>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</si>
  <si>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</si>
  <si>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</si>
  <si>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</si>
  <si>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</si>
  <si>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</si>
  <si>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</si>
  <si>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</si>
  <si>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</si>
  <si>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</si>
  <si>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</si>
  <si>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</si>
  <si>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</si>
  <si>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</si>
  <si>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</si>
  <si>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</si>
  <si>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</si>
  <si>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</si>
  <si>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</si>
  <si>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</si>
  <si>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</si>
  <si>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</si>
  <si>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</si>
  <si>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</si>
  <si>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</si>
  <si>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</si>
  <si>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</si>
  <si>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</si>
  <si>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</si>
  <si>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</si>
  <si>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</si>
  <si>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</si>
  <si>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</si>
  <si>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</si>
  <si>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</si>
  <si>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</si>
  <si>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</si>
  <si>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</si>
  <si>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</si>
  <si>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</si>
  <si>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</si>
  <si>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</si>
  <si>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</si>
  <si>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</si>
  <si>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</si>
  <si>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</si>
  <si>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</si>
  <si>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</si>
  <si>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</si>
  <si>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</si>
  <si>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</si>
  <si>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</si>
  <si>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</si>
  <si>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</si>
  <si>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</si>
  <si>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</si>
  <si>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</si>
  <si>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</si>
  <si>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</si>
  <si>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</si>
  <si>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</si>
  <si>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</si>
  <si>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</si>
  <si>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</si>
  <si>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</si>
  <si>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</si>
  <si>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</si>
  <si>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</si>
  <si>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</si>
  <si>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</si>
  <si>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</si>
  <si>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</si>
  <si>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</si>
  <si>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</si>
  <si>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</si>
  <si>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</si>
  <si>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</si>
  <si>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</si>
  <si>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</si>
  <si>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</si>
  <si>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</si>
  <si>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</si>
  <si>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</si>
  <si>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</si>
  <si>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</si>
  <si>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</si>
  <si>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</si>
  <si>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</si>
  <si>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</si>
  <si>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</si>
  <si>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</si>
  <si>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</si>
  <si>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</si>
  <si>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</si>
  <si>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</si>
  <si>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</si>
  <si>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</si>
  <si>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</si>
  <si>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</si>
  <si>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</si>
  <si>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</si>
  <si>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</si>
  <si>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</si>
  <si>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</si>
  <si>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</si>
  <si>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</si>
  <si>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</si>
  <si>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</si>
  <si>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</si>
  <si>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</si>
  <si>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</si>
  <si>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</si>
  <si>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</si>
  <si>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</si>
  <si>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</si>
  <si>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</si>
  <si>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</si>
  <si>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</si>
  <si>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</si>
  <si>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</si>
  <si>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</si>
  <si>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</si>
  <si>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</si>
  <si>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</si>
  <si>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</si>
  <si>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</si>
  <si>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</si>
  <si>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</si>
  <si>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</si>
  <si>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</si>
  <si>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</si>
  <si>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</si>
  <si>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</si>
  <si>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</si>
  <si>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</si>
  <si>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</si>
  <si>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</si>
  <si>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</si>
  <si>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</si>
  <si>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</si>
  <si>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</si>
  <si>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</si>
  <si>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</si>
  <si>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</si>
  <si>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</si>
  <si>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</si>
  <si>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</si>
  <si>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</si>
  <si>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</si>
  <si>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</si>
  <si>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</si>
  <si>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</si>
  <si>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</si>
  <si>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</si>
  <si>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</si>
  <si>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</si>
  <si>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</si>
  <si>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</si>
  <si>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</si>
  <si>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</si>
  <si>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</si>
  <si>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</si>
  <si>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</si>
  <si>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</si>
  <si>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</si>
  <si>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</si>
  <si>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</si>
  <si>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</si>
  <si>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</si>
  <si>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</si>
  <si>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</si>
  <si>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</si>
  <si>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</si>
  <si>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</si>
  <si>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</si>
  <si>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</si>
  <si>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</si>
  <si>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</si>
  <si>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</si>
  <si>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</si>
  <si>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</si>
  <si>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</si>
  <si>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</si>
  <si>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</si>
  <si>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</si>
  <si>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</si>
  <si>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</si>
  <si>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</si>
  <si>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</si>
  <si>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</si>
  <si>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</si>
  <si>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</si>
  <si>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</si>
  <si>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</si>
  <si>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</si>
  <si>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</si>
  <si>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</si>
  <si>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</si>
  <si>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</si>
  <si>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</si>
  <si>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</si>
  <si>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</si>
  <si>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</si>
  <si>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</si>
  <si>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</si>
  <si>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</si>
  <si>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</si>
  <si>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</si>
  <si>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</si>
  <si>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</si>
  <si>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</si>
  <si>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</si>
  <si>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</si>
  <si>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</si>
  <si>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</si>
  <si>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</si>
  <si>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</si>
  <si>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</si>
  <si>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</si>
  <si>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</si>
  <si>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</si>
  <si>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</si>
  <si>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</si>
  <si>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</si>
  <si>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</si>
  <si>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</si>
  <si>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</si>
  <si>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</si>
  <si>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</si>
  <si>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</si>
  <si>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</si>
  <si>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</si>
  <si>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</si>
  <si>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</si>
  <si>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</si>
  <si>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</si>
  <si>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</si>
  <si>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</si>
  <si>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</si>
  <si>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</si>
  <si>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</si>
  <si>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</si>
  <si>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</si>
  <si>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</si>
  <si>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</si>
  <si>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</si>
  <si>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</si>
  <si>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</si>
  <si>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</si>
  <si>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</si>
  <si>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</si>
  <si>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</si>
  <si>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</si>
  <si>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</si>
  <si>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</si>
  <si>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</si>
  <si>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</si>
  <si>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</si>
  <si>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</si>
  <si>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</si>
  <si>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</si>
  <si>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</si>
  <si>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</si>
  <si>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</si>
  <si>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</si>
  <si>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</si>
  <si>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</si>
  <si>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</si>
  <si>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</si>
  <si>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</si>
  <si>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</si>
  <si>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</si>
  <si>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</si>
  <si>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</si>
  <si>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</si>
  <si>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</si>
  <si>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</si>
  <si>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</si>
  <si>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</si>
  <si>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</si>
  <si>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</si>
  <si>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</si>
  <si>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</si>
  <si>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</si>
  <si>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</si>
  <si>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</si>
  <si>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</si>
  <si>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</si>
  <si>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</si>
  <si>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</si>
  <si>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</si>
  <si>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</si>
  <si>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</si>
  <si>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</si>
  <si>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</si>
  <si>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</si>
  <si>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</si>
  <si>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</si>
  <si>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</si>
  <si>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</si>
  <si>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</si>
  <si>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</si>
  <si>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</si>
  <si>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</si>
  <si>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</si>
  <si>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</si>
  <si>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</si>
  <si>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</si>
  <si>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</si>
  <si>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</si>
  <si>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</si>
  <si>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</si>
  <si>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</si>
  <si>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</si>
  <si>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</si>
  <si>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</si>
  <si>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</si>
  <si>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</si>
  <si>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</si>
  <si>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</si>
  <si>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</si>
  <si>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</si>
  <si>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</si>
  <si>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</si>
  <si>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</si>
  <si>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</si>
  <si>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</si>
  <si>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</si>
  <si>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</si>
  <si>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</si>
  <si>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</si>
  <si>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</si>
  <si>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</si>
  <si>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</si>
  <si>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</si>
  <si>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</si>
  <si>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</si>
  <si>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</si>
  <si>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</si>
  <si>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</si>
  <si>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</si>
  <si>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</si>
  <si>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</si>
  <si>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</si>
  <si>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</si>
  <si>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</si>
  <si>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</si>
  <si>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</si>
  <si>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</si>
  <si>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</si>
  <si>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</si>
  <si>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</si>
  <si>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</si>
  <si>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</si>
  <si>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</si>
  <si>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</si>
  <si>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</si>
  <si>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</si>
  <si>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</si>
  <si>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</si>
  <si>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</si>
  <si>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</si>
  <si>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</si>
  <si>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</si>
  <si>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</si>
  <si>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</si>
  <si>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</si>
  <si>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</si>
  <si>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</si>
  <si>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</si>
  <si>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</si>
  <si>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</si>
  <si>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</si>
  <si>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</si>
  <si>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</si>
  <si>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</si>
  <si>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</si>
  <si>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</si>
  <si>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</si>
  <si>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</si>
  <si>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</si>
  <si>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</si>
  <si>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</si>
  <si>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</si>
  <si>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</si>
  <si>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</si>
  <si>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</si>
  <si>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</si>
  <si>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</si>
  <si>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</si>
  <si>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</si>
  <si>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</si>
  <si>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</si>
  <si>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</si>
  <si>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</si>
  <si>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</si>
  <si>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</si>
  <si>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</si>
  <si>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</si>
  <si>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</si>
  <si>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</si>
  <si>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</si>
  <si>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</si>
  <si>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</si>
  <si>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</si>
  <si>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</si>
  <si>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</si>
  <si>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</si>
  <si>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</si>
  <si>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</si>
  <si>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</si>
  <si>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</si>
  <si>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</si>
  <si>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</si>
  <si>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</si>
  <si>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</si>
  <si>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</si>
  <si>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</si>
  <si>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</si>
  <si>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</si>
  <si>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</si>
  <si>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</si>
  <si>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</si>
  <si>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</si>
  <si>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</si>
  <si>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</si>
  <si>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</si>
  <si>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</si>
  <si>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</si>
  <si>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</si>
  <si>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</si>
  <si>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</si>
  <si>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</si>
  <si>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</si>
  <si>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</si>
  <si>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</si>
  <si>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</si>
  <si>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</si>
  <si>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</si>
  <si>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</si>
  <si>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</si>
  <si>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</si>
  <si>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</si>
  <si>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</si>
  <si>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</si>
  <si>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</si>
  <si>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</si>
  <si>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</si>
  <si>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</si>
  <si>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</si>
  <si>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</si>
  <si>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</si>
  <si>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</si>
  <si>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</si>
  <si>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</si>
  <si>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</si>
  <si>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</si>
  <si>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</si>
  <si>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</si>
  <si>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</si>
  <si>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</si>
  <si>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</si>
  <si>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</si>
  <si>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</si>
  <si>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</si>
  <si>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</si>
  <si>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</si>
  <si>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</si>
  <si>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</si>
  <si>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</si>
  <si>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</si>
  <si>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</si>
  <si>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</si>
  <si>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</si>
  <si>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</si>
  <si>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</si>
  <si>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</si>
  <si>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</si>
  <si>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</si>
  <si>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</si>
  <si>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</si>
  <si>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</si>
  <si>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</si>
  <si>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</si>
  <si>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</si>
  <si>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</si>
  <si>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</si>
  <si>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</si>
  <si>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</si>
  <si>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</si>
  <si>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</si>
  <si>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</si>
  <si>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</si>
  <si>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</si>
  <si>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</si>
  <si>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</si>
  <si>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</si>
  <si>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</si>
  <si>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</si>
  <si>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</si>
  <si>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</si>
  <si>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</si>
  <si>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</si>
  <si>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</si>
  <si>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</si>
  <si>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</si>
  <si>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</si>
  <si>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</si>
  <si>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</si>
  <si>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</si>
  <si>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</si>
  <si>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</si>
  <si>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</si>
  <si>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</si>
  <si>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</si>
  <si>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</si>
  <si>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</si>
  <si>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</si>
  <si>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</si>
  <si>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</si>
  <si>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</si>
  <si>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</si>
  <si>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</si>
  <si>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</si>
  <si>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</si>
  <si>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</si>
  <si>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</si>
  <si>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</si>
  <si>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</si>
  <si>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</si>
  <si>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</si>
  <si>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</si>
  <si>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</si>
  <si>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</si>
  <si>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</si>
  <si>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</si>
  <si>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</si>
  <si>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</si>
  <si>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</si>
  <si>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</si>
  <si>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</si>
  <si>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</si>
  <si>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</si>
  <si>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</si>
  <si>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</si>
  <si>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</si>
  <si>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</si>
  <si>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</si>
  <si>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</si>
  <si>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</si>
  <si>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</si>
  <si>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</si>
  <si>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</si>
  <si>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</si>
  <si>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</si>
  <si>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</si>
  <si>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</si>
  <si>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</si>
  <si>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</si>
  <si>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</si>
  <si>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</si>
  <si>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</si>
  <si>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</si>
  <si>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</si>
  <si>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</si>
  <si>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</si>
  <si>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</si>
  <si>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</si>
  <si>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</si>
  <si>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</si>
  <si>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</si>
  <si>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</si>
  <si>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</si>
  <si>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</si>
  <si>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</si>
  <si>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</si>
  <si>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</si>
  <si>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</si>
  <si>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</si>
  <si>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</si>
  <si>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</si>
  <si>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</si>
  <si>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</si>
  <si>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</si>
  <si>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</si>
  <si>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</si>
  <si>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</si>
  <si>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</si>
  <si>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</si>
  <si>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</si>
  <si>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</si>
  <si>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</si>
  <si>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</si>
  <si>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</si>
  <si>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</si>
  <si>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</si>
  <si>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</si>
  <si>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</si>
  <si>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</si>
  <si>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</si>
  <si>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</si>
  <si>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</si>
  <si>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</si>
  <si>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</si>
  <si>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</si>
  <si>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</si>
  <si>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</si>
  <si>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</si>
  <si>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</si>
  <si>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</si>
  <si>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</si>
  <si>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</si>
  <si>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</si>
  <si>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</si>
  <si>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</si>
  <si>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</si>
  <si>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</si>
  <si>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</si>
  <si>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</si>
  <si>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</si>
  <si>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</si>
  <si>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</si>
  <si>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</si>
  <si>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</si>
  <si>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</si>
  <si>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</si>
  <si>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</si>
  <si>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</si>
  <si>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</si>
  <si>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</si>
  <si>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</si>
  <si>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</si>
  <si>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</si>
  <si>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</si>
  <si>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</si>
  <si>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</si>
  <si>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</si>
  <si>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</si>
  <si>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</si>
  <si>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</si>
  <si>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</si>
  <si>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</si>
  <si>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</si>
  <si>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</si>
  <si>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</si>
  <si>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</si>
  <si>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</si>
  <si>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</si>
  <si>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</si>
  <si>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</si>
  <si>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</si>
  <si>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</si>
  <si>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</si>
  <si>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</si>
  <si>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</si>
  <si>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</si>
  <si>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</si>
  <si>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</si>
  <si>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</si>
  <si>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</si>
  <si>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</si>
  <si>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</si>
  <si>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</si>
  <si>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</si>
  <si>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</si>
  <si>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</si>
  <si>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</si>
  <si>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</si>
  <si>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</si>
  <si>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</si>
  <si>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</si>
  <si>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</si>
  <si>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</si>
  <si>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</si>
  <si>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</si>
  <si>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</si>
  <si>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</si>
  <si>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</si>
  <si>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</si>
  <si>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</si>
  <si>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</si>
  <si>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</si>
  <si>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</si>
  <si>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</si>
  <si>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</si>
  <si>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</si>
  <si>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</si>
  <si>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</si>
  <si>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</si>
  <si>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</si>
  <si>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</si>
  <si>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</si>
  <si>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</si>
  <si>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</si>
  <si>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</si>
  <si>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</si>
  <si>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</si>
  <si>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</si>
  <si>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</si>
  <si>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</si>
  <si>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</si>
  <si>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</si>
  <si>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</si>
  <si>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</si>
  <si>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</si>
  <si>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</si>
  <si>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</si>
  <si>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</si>
  <si>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</si>
  <si>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</si>
  <si>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</si>
  <si>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</si>
  <si>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</si>
  <si>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</si>
  <si>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</si>
  <si>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</si>
  <si>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</si>
  <si>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</si>
  <si>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</si>
  <si>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</si>
  <si>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</si>
  <si>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</si>
  <si>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</si>
  <si>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</si>
  <si>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</si>
  <si>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</si>
  <si>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</si>
  <si>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</si>
  <si>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</si>
  <si>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</si>
  <si>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</si>
  <si>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</si>
  <si>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</si>
  <si>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</si>
  <si>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</si>
  <si>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</si>
  <si>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</si>
  <si>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</si>
  <si>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</si>
  <si>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</si>
  <si>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</si>
  <si>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</si>
  <si>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</si>
  <si>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</si>
  <si>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</si>
  <si>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</si>
  <si>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</si>
  <si>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</si>
  <si>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</si>
  <si>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</si>
  <si>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</si>
  <si>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</si>
  <si>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</si>
  <si>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</si>
  <si>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</si>
  <si>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</si>
  <si>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</si>
  <si>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</si>
  <si>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</si>
  <si>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</si>
  <si>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</si>
  <si>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</si>
  <si>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</si>
  <si>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</si>
  <si>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</si>
  <si>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</si>
  <si>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</si>
  <si>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</si>
  <si>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</si>
  <si>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</si>
  <si>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</si>
  <si>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</si>
  <si>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</si>
  <si>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</si>
  <si>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</si>
  <si>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</si>
  <si>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</si>
  <si>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</si>
  <si>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</si>
  <si>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</si>
  <si>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</si>
  <si>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</si>
  <si>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</si>
  <si>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</si>
  <si>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</si>
  <si>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</si>
  <si>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</si>
  <si>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</si>
  <si>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</si>
  <si>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</si>
  <si>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</si>
  <si>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</si>
  <si>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</si>
  <si>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</si>
  <si>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</si>
  <si>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</si>
  <si>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</si>
  <si>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</si>
  <si>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</si>
  <si>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</si>
  <si>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</si>
  <si>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</si>
  <si>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</si>
  <si>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</si>
  <si>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</si>
  <si>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</si>
  <si>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</si>
  <si>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</si>
  <si>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</si>
  <si>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</si>
  <si>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</si>
  <si>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</si>
  <si>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</si>
  <si>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</si>
  <si>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</si>
  <si>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</si>
  <si>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</si>
  <si>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</si>
  <si>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</si>
  <si>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</si>
  <si>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</si>
  <si>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</si>
  <si>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</si>
  <si>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</si>
  <si>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</si>
  <si>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</si>
  <si>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</si>
  <si>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</si>
  <si>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</si>
  <si>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</si>
  <si>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</si>
  <si>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</si>
  <si>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</si>
  <si>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</si>
  <si>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</si>
  <si>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</si>
  <si>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</si>
  <si>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</si>
  <si>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</si>
  <si>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</si>
  <si>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</si>
  <si>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</si>
  <si>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</si>
  <si>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</si>
  <si>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</si>
  <si>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</si>
  <si>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</si>
  <si>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</si>
  <si>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</si>
  <si>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</si>
  <si>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</si>
  <si>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</si>
  <si>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</si>
  <si>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</si>
  <si>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</si>
  <si>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</si>
  <si>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</si>
  <si>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</si>
  <si>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</si>
  <si>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</si>
  <si>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</si>
  <si>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</si>
  <si>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</si>
  <si>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</si>
  <si>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</si>
  <si>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</si>
  <si>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</si>
  <si>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</si>
  <si>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</si>
  <si>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</si>
  <si>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</si>
  <si>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</si>
  <si>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</si>
  <si>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</si>
  <si>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</si>
  <si>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</si>
  <si>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</si>
  <si>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</si>
  <si>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</si>
  <si>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</si>
  <si>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</si>
  <si>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</si>
  <si>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</si>
  <si>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</si>
  <si>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</si>
  <si>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</si>
  <si>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</si>
  <si>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</si>
  <si>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</si>
  <si>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</si>
  <si>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</si>
  <si>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</si>
  <si>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</si>
  <si>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</si>
  <si>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</si>
  <si>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</si>
  <si>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</si>
  <si>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</si>
  <si>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</si>
  <si>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</si>
  <si>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</si>
  <si>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</si>
  <si>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</si>
  <si>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</si>
  <si>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</si>
  <si>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</si>
  <si>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</si>
  <si>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</si>
  <si>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</si>
  <si>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</si>
  <si>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</si>
  <si>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</si>
  <si>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</si>
  <si>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</si>
  <si>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</si>
  <si>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</si>
  <si>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</si>
  <si>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</si>
  <si>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</si>
  <si>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</si>
  <si>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</si>
  <si>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</si>
  <si>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</si>
  <si>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</si>
  <si>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</si>
  <si>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</si>
  <si>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</si>
  <si>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</si>
  <si>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</si>
  <si>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</si>
  <si>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</si>
  <si>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</si>
  <si>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</si>
  <si>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</si>
  <si>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</si>
  <si>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</si>
  <si>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</si>
  <si>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</si>
  <si>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</si>
  <si>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</si>
  <si>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</si>
  <si>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</si>
  <si>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</si>
  <si>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</si>
  <si>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</si>
  <si>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</si>
  <si>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</si>
  <si>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</si>
  <si>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</si>
  <si>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</si>
  <si>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</si>
  <si>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</si>
  <si>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</si>
  <si>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</si>
  <si>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</si>
  <si>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</si>
  <si>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</si>
  <si>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</si>
  <si>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</si>
  <si>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</si>
  <si>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</si>
  <si>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</si>
  <si>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</si>
  <si>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</si>
  <si>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</si>
  <si>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</si>
  <si>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</si>
  <si>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</si>
  <si>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</si>
  <si>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</si>
  <si>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</si>
  <si>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</si>
  <si>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</si>
  <si>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</si>
  <si>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</si>
  <si>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</si>
  <si>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</si>
  <si>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</si>
  <si>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</si>
  <si>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</si>
  <si>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</si>
  <si>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</si>
  <si>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</si>
  <si>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</si>
  <si>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</si>
  <si>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</si>
  <si>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</si>
  <si>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</si>
  <si>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</si>
  <si>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</si>
  <si>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</si>
  <si>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</si>
  <si>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</si>
  <si>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</si>
  <si>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</si>
  <si>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</si>
  <si>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</si>
  <si>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</si>
  <si>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</si>
  <si>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</si>
  <si>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</si>
  <si>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</si>
  <si>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</si>
  <si>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</si>
  <si>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</si>
  <si>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</si>
  <si>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</si>
  <si>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</si>
  <si>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</si>
  <si>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</si>
  <si>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</si>
  <si>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</si>
  <si>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</si>
  <si>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</si>
  <si>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</si>
  <si>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</si>
  <si>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</si>
  <si>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</si>
  <si>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</si>
  <si>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</si>
  <si>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</si>
  <si>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</si>
  <si>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</si>
  <si>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</si>
  <si>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</si>
  <si>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</si>
  <si>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</si>
  <si>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</si>
  <si>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</si>
  <si>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</si>
  <si>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</si>
  <si>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</si>
  <si>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</si>
  <si>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</si>
  <si>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</si>
  <si>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</si>
  <si>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</si>
  <si>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</si>
  <si>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</si>
  <si>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</si>
  <si>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</si>
  <si>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</si>
  <si>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</si>
  <si>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</si>
  <si>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</si>
  <si>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</si>
  <si>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</si>
  <si>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</si>
  <si>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</si>
  <si>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</si>
  <si>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</si>
  <si>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</si>
  <si>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</si>
  <si>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</si>
  <si>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</si>
  <si>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</si>
  <si>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</si>
  <si>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</si>
  <si>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</si>
  <si>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</si>
  <si>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</si>
  <si>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</si>
  <si>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</si>
  <si>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</si>
  <si>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</si>
  <si>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</si>
  <si>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</si>
  <si>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</si>
  <si>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</si>
  <si>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</si>
  <si>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</si>
  <si>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</si>
  <si>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</si>
  <si>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</si>
  <si>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</si>
  <si>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</si>
  <si>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</si>
  <si>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</si>
  <si>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</si>
  <si>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</si>
  <si>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</si>
  <si>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</si>
  <si>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</si>
  <si>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</si>
  <si>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</si>
  <si>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</si>
  <si>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</si>
  <si>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</si>
  <si>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</si>
  <si>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</si>
  <si>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</si>
  <si>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</si>
  <si>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</si>
  <si>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</si>
  <si>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</si>
  <si>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</si>
  <si>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</si>
  <si>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</si>
  <si>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</si>
  <si>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</si>
  <si>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</si>
  <si>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</si>
  <si>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</si>
  <si>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</si>
  <si>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</si>
  <si>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</si>
  <si>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</si>
  <si>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</si>
  <si>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</si>
  <si>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</si>
  <si>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</si>
  <si>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</si>
  <si>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</si>
  <si>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</si>
  <si>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</si>
  <si>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</si>
  <si>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</si>
  <si>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</si>
  <si>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</si>
  <si>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</si>
  <si>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</si>
  <si>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</si>
  <si>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</si>
  <si>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</si>
  <si>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</si>
  <si>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</si>
  <si>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</si>
  <si>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</si>
  <si>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</si>
  <si>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</si>
  <si>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</si>
  <si>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</si>
  <si>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</si>
  <si>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</si>
  <si>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</si>
  <si>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</si>
  <si>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</si>
  <si>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</si>
  <si>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</si>
  <si>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</si>
  <si>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</si>
  <si>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</si>
  <si>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</si>
  <si>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</si>
  <si>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</si>
  <si>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</si>
  <si>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</si>
  <si>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</si>
  <si>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</si>
  <si>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</si>
  <si>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</si>
  <si>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</si>
  <si>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</si>
  <si>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</si>
  <si>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</si>
  <si>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</si>
  <si>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</si>
  <si>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</si>
  <si>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</si>
  <si>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</si>
  <si>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</si>
  <si>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</si>
  <si>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</si>
  <si>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</si>
  <si>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</si>
  <si>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</si>
  <si>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</si>
  <si>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</si>
  <si>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</si>
  <si>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</si>
  <si>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</si>
  <si>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</si>
  <si>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</si>
  <si>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</si>
  <si>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</si>
  <si>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</si>
  <si>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</si>
  <si>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</si>
  <si>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</si>
  <si>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</si>
  <si>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</si>
  <si>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</si>
  <si>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</si>
  <si>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</si>
  <si>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</si>
  <si>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</si>
  <si>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</si>
  <si>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</si>
  <si>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</si>
  <si>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</si>
  <si>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</si>
  <si>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</si>
  <si>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</si>
  <si>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</si>
  <si>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</si>
  <si>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</si>
  <si>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</si>
  <si>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</si>
  <si>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</si>
  <si>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</si>
  <si>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</si>
  <si>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</si>
  <si>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</si>
  <si>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</si>
  <si>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</si>
  <si>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</si>
  <si>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</si>
  <si>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</si>
  <si>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</si>
  <si>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</si>
  <si>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</si>
  <si>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</si>
  <si>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</si>
  <si>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</si>
  <si>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</si>
  <si>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</si>
  <si>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</si>
  <si>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</si>
  <si>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</si>
  <si>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</si>
  <si>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</si>
  <si>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</si>
  <si>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</si>
  <si>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</si>
  <si>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</si>
  <si>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</si>
  <si>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</si>
  <si>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</si>
  <si>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</si>
  <si>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</si>
  <si>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</si>
  <si>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</si>
  <si>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</si>
  <si>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</si>
  <si>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</si>
  <si>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</si>
  <si>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</si>
  <si>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</si>
  <si>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</si>
  <si>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</si>
  <si>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</si>
  <si>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</si>
  <si>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</si>
  <si>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</si>
  <si>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</si>
  <si>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</si>
  <si>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</si>
  <si>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</si>
  <si>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</si>
  <si>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</si>
  <si>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</si>
  <si>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</si>
  <si>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</si>
  <si>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</si>
  <si>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</si>
  <si>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</si>
  <si>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</si>
  <si>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</si>
  <si>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</si>
  <si>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</si>
  <si>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</si>
  <si>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</si>
  <si>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</si>
  <si>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</si>
  <si>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</si>
  <si>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</si>
  <si>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</si>
  <si>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</si>
  <si>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</si>
  <si>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</si>
  <si>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</si>
  <si>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</si>
  <si>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</si>
  <si>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</si>
  <si>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</si>
  <si>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</si>
  <si>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</si>
  <si>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</si>
  <si>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</si>
  <si>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</si>
  <si>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</si>
  <si>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</si>
  <si>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</si>
  <si>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</si>
  <si>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</si>
  <si>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</si>
  <si>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</si>
  <si>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</si>
  <si>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</si>
  <si>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</si>
  <si>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</si>
  <si>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</si>
  <si>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</si>
  <si>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</si>
  <si>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</si>
  <si>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</si>
  <si>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</si>
  <si>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</si>
  <si>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</si>
  <si>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</si>
  <si>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</si>
  <si>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</si>
  <si>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</si>
  <si>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</si>
  <si>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</si>
  <si>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</si>
  <si>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</si>
  <si>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</si>
  <si>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</si>
  <si>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</si>
  <si>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</si>
  <si>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</si>
  <si>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</si>
  <si>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</si>
  <si>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</si>
  <si>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</si>
  <si>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</si>
  <si>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</si>
  <si>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</si>
  <si>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</si>
  <si>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</si>
  <si>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</si>
  <si>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</si>
  <si>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</si>
  <si>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</si>
  <si>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</si>
  <si>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</si>
  <si>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</si>
  <si>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</si>
  <si>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</si>
  <si>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</si>
  <si>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</si>
  <si>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</si>
  <si>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</si>
  <si>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</si>
  <si>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</si>
  <si>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</si>
  <si>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</si>
  <si>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</si>
  <si>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</si>
  <si>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</si>
  <si>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</si>
  <si>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</si>
  <si>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</si>
  <si>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</si>
  <si>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</si>
  <si>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</si>
  <si>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</si>
  <si>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</si>
  <si>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</si>
  <si>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</si>
  <si>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</si>
  <si>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</si>
  <si>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</si>
  <si>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</si>
  <si>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</si>
  <si>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</si>
  <si>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</si>
  <si>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</si>
  <si>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</si>
  <si>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</si>
  <si>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</si>
  <si>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</si>
  <si>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</si>
  <si>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</si>
  <si>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</si>
  <si>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</si>
  <si>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</si>
  <si>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</si>
  <si>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</si>
  <si>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</si>
  <si>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</si>
  <si>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</si>
  <si>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</si>
  <si>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</si>
  <si>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</si>
  <si>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</si>
  <si>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</si>
  <si>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</si>
  <si>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</si>
  <si>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</si>
  <si>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</si>
  <si>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</si>
  <si>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</si>
  <si>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</si>
  <si>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</si>
  <si>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</si>
  <si>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</si>
  <si>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</si>
  <si>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</si>
  <si>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</si>
  <si>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</si>
  <si>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</si>
  <si>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</si>
  <si>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</si>
  <si>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</si>
  <si>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</si>
  <si>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</si>
  <si>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</si>
  <si>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</si>
  <si>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</si>
  <si>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</si>
  <si>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</si>
  <si>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</si>
  <si>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</si>
  <si>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</si>
  <si>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</si>
  <si>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</si>
  <si>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</si>
  <si>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</si>
  <si>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</si>
  <si>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</si>
  <si>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</si>
  <si>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</si>
  <si>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</si>
  <si>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</si>
  <si>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</si>
  <si>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</si>
  <si>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</si>
  <si>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</si>
  <si>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</si>
  <si>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</si>
  <si>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</si>
  <si>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</si>
  <si>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</si>
  <si>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</si>
  <si>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</si>
  <si>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</si>
  <si>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</si>
  <si>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</si>
  <si>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</si>
  <si>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</si>
  <si>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</si>
  <si>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</si>
  <si>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</si>
  <si>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</si>
  <si>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</si>
  <si>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</si>
  <si>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</si>
  <si>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</si>
  <si>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</si>
  <si>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</si>
  <si>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</si>
  <si>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</si>
  <si>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</si>
  <si>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</si>
  <si>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</si>
  <si>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</si>
  <si>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</si>
  <si>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</si>
  <si>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</si>
  <si>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</si>
  <si>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</si>
  <si>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</si>
  <si>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</si>
  <si>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</si>
  <si>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</si>
  <si>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</si>
  <si>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</si>
  <si>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</si>
  <si>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</si>
  <si>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</si>
  <si>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</si>
  <si>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</si>
  <si>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</si>
  <si>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</si>
  <si>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</si>
  <si>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</si>
  <si>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</si>
  <si>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</si>
  <si>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</si>
  <si>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</si>
  <si>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</si>
  <si>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</si>
  <si>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</si>
  <si>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</si>
  <si>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</si>
  <si>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</si>
  <si>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</si>
  <si>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</si>
  <si>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</si>
  <si>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</si>
  <si>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</si>
  <si>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</si>
  <si>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</si>
  <si>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</si>
  <si>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</si>
  <si>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</si>
  <si>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</si>
  <si>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</si>
  <si>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</si>
  <si>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</si>
  <si>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</si>
  <si>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</si>
  <si>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</si>
  <si>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</si>
  <si>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</si>
  <si>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</si>
  <si>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</si>
  <si>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</si>
  <si>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</si>
  <si>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</si>
  <si>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</si>
  <si>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</si>
  <si>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</si>
  <si>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</si>
  <si>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</si>
  <si>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</si>
  <si>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</si>
  <si>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</si>
  <si>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</si>
  <si>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</si>
  <si>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</si>
  <si>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</si>
  <si>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</si>
  <si>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</si>
  <si>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</si>
  <si>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</si>
  <si>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</si>
  <si>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</si>
  <si>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</si>
  <si>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</si>
  <si>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</si>
  <si>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</si>
  <si>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</si>
  <si>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</si>
  <si>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</si>
  <si>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</si>
  <si>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</si>
  <si>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</si>
  <si>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</si>
  <si>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</si>
  <si>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</si>
  <si>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</si>
  <si>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</si>
  <si>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</si>
  <si>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</si>
  <si>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</si>
  <si>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</si>
  <si>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</si>
  <si>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</si>
  <si>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</si>
  <si>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</si>
  <si>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</si>
  <si>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</si>
  <si>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</si>
  <si>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</si>
  <si>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</si>
  <si>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</si>
  <si>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</si>
  <si>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</si>
  <si>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</si>
  <si>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</si>
  <si>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</si>
  <si>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</si>
  <si>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</si>
  <si>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</si>
  <si>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</si>
  <si>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</si>
  <si>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</si>
  <si>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</si>
  <si>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</si>
  <si>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</si>
  <si>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</si>
  <si>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</si>
  <si>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</si>
  <si>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</si>
  <si>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</si>
  <si>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</si>
  <si>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</si>
  <si>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</si>
  <si>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</si>
  <si>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</si>
  <si>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</si>
  <si>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</si>
  <si>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</si>
  <si>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</si>
  <si>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</si>
  <si>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</si>
  <si>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</si>
  <si>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</si>
  <si>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</si>
  <si>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</si>
  <si>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</si>
  <si>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</si>
  <si>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</si>
  <si>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</si>
  <si>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</si>
  <si>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</si>
  <si>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</si>
  <si>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</si>
  <si>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</si>
  <si>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</si>
  <si>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</si>
  <si>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</si>
  <si>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</si>
  <si>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</si>
  <si>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</si>
  <si>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</si>
  <si>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</si>
  <si>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</si>
  <si>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</si>
  <si>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</si>
  <si>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</si>
  <si>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</si>
  <si>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</si>
  <si>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</si>
  <si>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</si>
  <si>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</si>
  <si>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</si>
  <si>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</si>
  <si>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</si>
  <si>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</si>
  <si>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</si>
  <si>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</si>
  <si>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</si>
  <si>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</si>
  <si>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</si>
  <si>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</si>
  <si>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</si>
  <si>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</si>
  <si>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</si>
  <si>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</si>
  <si>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</si>
  <si>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</si>
  <si>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</si>
  <si>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</si>
  <si>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</si>
  <si>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</si>
  <si>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</si>
  <si>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</si>
  <si>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</si>
  <si>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</si>
  <si>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</si>
  <si>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</si>
  <si>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</si>
  <si>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</si>
  <si>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</si>
  <si>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</si>
  <si>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</si>
  <si>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</si>
  <si>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</si>
  <si>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</si>
  <si>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</si>
  <si>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</si>
  <si>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</si>
  <si>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</si>
  <si>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</si>
  <si>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</si>
  <si>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</si>
  <si>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</si>
  <si>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</si>
  <si>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</si>
  <si>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</si>
  <si>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</si>
  <si>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</si>
  <si>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</si>
  <si>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</si>
  <si>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</si>
  <si>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</si>
  <si>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</si>
  <si>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</si>
  <si>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</si>
  <si>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</si>
  <si>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</si>
  <si>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</si>
  <si>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</si>
  <si>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</si>
  <si>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</si>
  <si>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</si>
  <si>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</si>
  <si>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</si>
  <si>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</si>
  <si>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</si>
  <si>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</si>
  <si>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</si>
  <si>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</si>
  <si>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</si>
  <si>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</si>
  <si>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</si>
  <si>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</si>
  <si>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</si>
  <si>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</si>
  <si>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</si>
  <si>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</si>
  <si>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</si>
  <si>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</si>
  <si>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</si>
  <si>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</si>
  <si>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</si>
  <si>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</si>
  <si>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</si>
  <si>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</si>
  <si>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</si>
  <si>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</si>
  <si>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</si>
  <si>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</si>
  <si>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</si>
  <si>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</si>
  <si>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</si>
  <si>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</si>
  <si>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</si>
  <si>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</si>
  <si>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</si>
  <si>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</si>
  <si>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</si>
  <si>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</si>
  <si>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</si>
  <si>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</si>
  <si>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</si>
  <si>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</si>
  <si>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</si>
  <si>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</si>
  <si>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</si>
  <si>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</si>
  <si>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</si>
  <si>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</si>
  <si>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</si>
  <si>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</si>
  <si>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</si>
  <si>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</si>
  <si>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</si>
  <si>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</si>
  <si>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</si>
  <si>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</si>
  <si>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</si>
  <si>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</si>
  <si>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</si>
  <si>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</si>
  <si>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</si>
  <si>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</si>
  <si>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</si>
  <si>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</si>
  <si>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</si>
  <si>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</si>
  <si>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</si>
  <si>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</si>
  <si>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</si>
  <si>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</si>
  <si>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</si>
  <si>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</si>
  <si>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</si>
  <si>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</si>
  <si>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</si>
  <si>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</si>
  <si>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</si>
  <si>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</si>
  <si>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</si>
  <si>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</si>
  <si>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</si>
  <si>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</si>
  <si>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</si>
  <si>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</si>
  <si>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</si>
  <si>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</si>
  <si>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</si>
  <si>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</si>
  <si>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</si>
  <si>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</si>
  <si>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</si>
  <si>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</si>
  <si>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</si>
  <si>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</si>
  <si>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</si>
  <si>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</si>
  <si>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</si>
  <si>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</si>
  <si>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</si>
  <si>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</si>
  <si>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</si>
  <si>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</si>
  <si>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</si>
  <si>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</si>
  <si>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</si>
  <si>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</si>
  <si>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</si>
  <si>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</si>
  <si>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</si>
  <si>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</si>
  <si>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</si>
  <si>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</si>
  <si>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</si>
  <si>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</si>
  <si>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</si>
  <si>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</si>
  <si>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</si>
  <si>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</si>
  <si>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</si>
  <si>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</si>
  <si>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</si>
  <si>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</si>
  <si>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</si>
  <si>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</si>
  <si>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</si>
  <si>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</si>
  <si>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</si>
  <si>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</si>
  <si>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</si>
  <si>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</si>
  <si>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</si>
  <si>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</si>
  <si>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</si>
  <si>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</si>
  <si>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</si>
  <si>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</si>
  <si>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</si>
  <si>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</si>
  <si>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</si>
  <si>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</si>
  <si>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</si>
  <si>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</si>
  <si>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</si>
  <si>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</si>
  <si>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</si>
  <si>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</si>
  <si>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</si>
  <si>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</si>
  <si>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</si>
  <si>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</si>
  <si>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</si>
  <si>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</si>
  <si>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</si>
  <si>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</si>
  <si>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</si>
  <si>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</si>
  <si>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</si>
  <si>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</si>
  <si>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</si>
  <si>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</si>
  <si>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</si>
  <si>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</si>
  <si>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</si>
  <si>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</si>
  <si>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</si>
  <si>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</si>
  <si>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</si>
  <si>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</si>
  <si>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</si>
  <si>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</si>
  <si>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</si>
  <si>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</si>
  <si>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</si>
  <si>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</si>
  <si>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</si>
  <si>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</si>
  <si>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</si>
  <si>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</si>
  <si>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</si>
  <si>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</si>
  <si>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</si>
  <si>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</si>
  <si>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</si>
  <si>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</si>
  <si>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</si>
  <si>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</si>
  <si>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</si>
  <si>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</si>
  <si>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</si>
  <si>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</si>
  <si>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</si>
  <si>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</si>
  <si>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</si>
  <si>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</si>
  <si>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</si>
  <si>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</si>
  <si>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</si>
  <si>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</si>
  <si>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</si>
  <si>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</si>
  <si>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</si>
  <si>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</si>
  <si>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</si>
  <si>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</si>
  <si>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</si>
  <si>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</si>
  <si>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</si>
  <si>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</si>
  <si>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</si>
  <si>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</si>
  <si>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</si>
  <si>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</si>
  <si>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</si>
  <si>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</si>
  <si>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</si>
  <si>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</si>
  <si>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</si>
  <si>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</si>
  <si>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</si>
  <si>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</si>
  <si>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</si>
  <si>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</si>
  <si>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</si>
  <si>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</si>
  <si>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</si>
  <si>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</si>
  <si>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</si>
  <si>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</si>
  <si>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</si>
  <si>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</si>
  <si>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</si>
  <si>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</si>
  <si>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</si>
  <si>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</si>
  <si>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</si>
  <si>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</si>
  <si>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</si>
  <si>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</si>
  <si>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</si>
  <si>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</si>
  <si>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</si>
  <si>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</si>
  <si>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</si>
  <si>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</si>
  <si>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</si>
  <si>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</si>
  <si>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</si>
  <si>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</si>
  <si>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</si>
  <si>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</si>
  <si>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</si>
  <si>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</si>
  <si>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</si>
  <si>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</si>
  <si>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</si>
  <si>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</si>
  <si>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</si>
  <si>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</si>
  <si>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</si>
  <si>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</si>
  <si>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</si>
  <si>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</si>
  <si>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</si>
  <si>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</si>
  <si>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</si>
  <si>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</si>
  <si>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</si>
  <si>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</si>
  <si>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</si>
  <si>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</si>
  <si>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</si>
  <si>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</si>
  <si>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</si>
  <si>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</si>
  <si>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</si>
  <si>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</si>
  <si>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</si>
  <si>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</si>
  <si>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</si>
  <si>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</si>
  <si>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</si>
  <si>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</si>
  <si>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</si>
  <si>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</si>
  <si>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</si>
  <si>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</si>
  <si>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</si>
  <si>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</si>
  <si>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</si>
  <si>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</si>
  <si>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</si>
  <si>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</si>
  <si>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</si>
  <si>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</si>
  <si>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</si>
  <si>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</si>
  <si>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</si>
  <si>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</si>
  <si>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</si>
  <si>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</si>
  <si>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</si>
  <si>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</si>
  <si>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</si>
  <si>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</si>
  <si>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</si>
  <si>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</si>
  <si>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</si>
  <si>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</si>
  <si>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</si>
  <si>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</si>
  <si>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</si>
  <si>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</si>
  <si>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</si>
  <si>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</si>
  <si>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</si>
  <si>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</si>
  <si>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</si>
  <si>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</si>
  <si>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</si>
  <si>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</si>
  <si>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</si>
  <si>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</si>
  <si>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</si>
  <si>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</si>
  <si>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</si>
  <si>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</si>
  <si>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</si>
  <si>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</si>
  <si>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</si>
  <si>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</si>
  <si>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</si>
  <si>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</si>
  <si>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</si>
  <si>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</si>
  <si>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</si>
  <si>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</si>
  <si>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</si>
  <si>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</si>
  <si>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</si>
  <si>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</si>
  <si>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</si>
  <si>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</si>
  <si>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</si>
  <si>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</si>
  <si>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</si>
  <si>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</si>
  <si>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</si>
  <si>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</si>
  <si>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</si>
  <si>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</si>
  <si>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</si>
  <si>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</si>
  <si>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</si>
  <si>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</si>
  <si>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</si>
  <si>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</si>
  <si>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</si>
  <si>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</si>
  <si>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</si>
  <si>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</si>
  <si>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</si>
  <si>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</si>
  <si>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</si>
  <si>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</si>
  <si>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</si>
  <si>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</si>
  <si>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</si>
  <si>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</si>
  <si>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</si>
  <si>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</si>
  <si>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</si>
  <si>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</si>
  <si>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</si>
  <si>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</si>
  <si>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</si>
  <si>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</si>
  <si>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</si>
  <si>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</si>
  <si>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</si>
  <si>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</si>
  <si>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</si>
  <si>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</si>
  <si>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</si>
  <si>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</si>
  <si>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</si>
  <si>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</si>
  <si>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</si>
  <si>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</si>
  <si>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</si>
  <si>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</si>
  <si>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</si>
  <si>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</si>
  <si>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</si>
  <si>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</si>
  <si>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</si>
  <si>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</si>
  <si>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</si>
  <si>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</si>
  <si>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</si>
  <si>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</si>
  <si>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</si>
  <si>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</si>
  <si>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</si>
  <si>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</si>
  <si>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</si>
  <si>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</si>
  <si>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</si>
  <si>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</si>
  <si>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</si>
  <si>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</si>
  <si>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</si>
  <si>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</si>
  <si>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</si>
  <si>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</si>
  <si>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</si>
  <si>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</si>
  <si>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</si>
  <si>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</si>
  <si>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</si>
  <si>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</si>
  <si>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</si>
  <si>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</si>
  <si>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</si>
  <si>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</si>
  <si>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</si>
  <si>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</si>
  <si>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</si>
  <si>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</si>
  <si>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</si>
  <si>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</si>
  <si>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</si>
  <si>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</si>
  <si>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</si>
  <si>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</si>
  <si>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</si>
  <si>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</si>
  <si>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</si>
  <si>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</si>
  <si>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</si>
  <si>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</si>
  <si>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</si>
  <si>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</si>
  <si>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</si>
  <si>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</si>
  <si>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</si>
  <si>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</si>
  <si>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</si>
  <si>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</si>
  <si>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</si>
  <si>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</si>
  <si>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</si>
  <si>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</si>
  <si>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</si>
  <si>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</si>
  <si>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</si>
  <si>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</si>
  <si>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</si>
  <si>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</si>
  <si>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</si>
  <si>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</si>
  <si>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</si>
  <si>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</si>
  <si>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</si>
  <si>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</si>
  <si>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</si>
  <si>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</si>
  <si>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</si>
  <si>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</si>
  <si>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</si>
  <si>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</si>
  <si>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</si>
  <si>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</si>
  <si>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</si>
  <si>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</si>
  <si>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</si>
  <si>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</si>
  <si>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</si>
  <si>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</si>
  <si>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</si>
  <si>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</si>
  <si>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</si>
  <si>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</si>
  <si>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</si>
  <si>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</si>
  <si>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</si>
  <si>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</si>
  <si>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</si>
  <si>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</si>
  <si>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</si>
  <si>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</si>
  <si>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</si>
  <si>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</si>
  <si>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</si>
  <si>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</si>
  <si>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</si>
  <si>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</si>
  <si>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</si>
  <si>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</si>
  <si>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</si>
  <si>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</si>
  <si>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</si>
  <si>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</si>
  <si>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</si>
  <si>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</si>
  <si>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</si>
  <si>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</si>
  <si>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</si>
  <si>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</si>
  <si>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</si>
  <si>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</si>
  <si>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</si>
  <si>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</si>
  <si>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</si>
  <si>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</si>
  <si>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</si>
  <si>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</si>
  <si>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</si>
  <si>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</si>
  <si>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</si>
  <si>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</si>
  <si>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</si>
  <si>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</si>
  <si>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</si>
  <si>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</si>
  <si>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</si>
  <si>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</si>
  <si>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</si>
  <si>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</si>
  <si>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</si>
  <si>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</si>
  <si>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</si>
  <si>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</si>
  <si>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</si>
  <si>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</si>
  <si>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</si>
  <si>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</si>
  <si>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</si>
  <si>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</si>
  <si>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</si>
  <si>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</si>
  <si>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</si>
  <si>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</si>
  <si>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</si>
  <si>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</si>
  <si>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</si>
  <si>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</si>
  <si>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</si>
  <si>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</si>
  <si>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</si>
  <si>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</si>
  <si>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</si>
  <si>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</si>
  <si>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</si>
  <si>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</si>
  <si>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</si>
  <si>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</si>
  <si>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</si>
  <si>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</si>
  <si>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</si>
  <si>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</si>
  <si>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</si>
  <si>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</si>
  <si>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</si>
  <si>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</si>
  <si>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</si>
  <si>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</si>
  <si>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</si>
  <si>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</si>
  <si>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</si>
  <si>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</si>
  <si>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</si>
  <si>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</si>
  <si>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</si>
  <si>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</si>
  <si>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</si>
  <si>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</si>
  <si>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</si>
  <si>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</si>
  <si>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</si>
  <si>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</si>
  <si>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</si>
  <si>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</si>
  <si>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</si>
  <si>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</si>
  <si>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</si>
  <si>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</si>
  <si>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</si>
  <si>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</si>
  <si>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</si>
  <si>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</si>
  <si>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</si>
  <si>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</si>
  <si>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</si>
  <si>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</si>
  <si>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</si>
  <si>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</si>
  <si>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</si>
  <si>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</si>
  <si>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</si>
  <si>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</si>
  <si>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</si>
  <si>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</si>
  <si>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</si>
  <si>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</si>
  <si>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</si>
  <si>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</si>
  <si>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</si>
  <si>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</si>
  <si>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</si>
  <si>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</si>
  <si>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</si>
  <si>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</si>
  <si>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</si>
  <si>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</si>
  <si>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</si>
  <si>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</si>
  <si>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</si>
  <si>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</si>
  <si>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</si>
  <si>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</si>
  <si>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</si>
  <si>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</si>
  <si>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</si>
  <si>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</si>
  <si>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</si>
  <si>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</si>
  <si>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</si>
  <si>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</si>
  <si>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</si>
  <si>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</si>
  <si>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</si>
  <si>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</si>
  <si>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</si>
  <si>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</si>
  <si>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</si>
  <si>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</si>
  <si>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</si>
  <si>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</si>
  <si>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</si>
  <si>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</si>
  <si>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</si>
  <si>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</si>
  <si>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</si>
  <si>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</si>
  <si>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</si>
  <si>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</si>
  <si>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</si>
  <si>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</si>
  <si>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</si>
  <si>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</si>
  <si>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</si>
  <si>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</si>
  <si>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</si>
  <si>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</si>
  <si>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</si>
  <si>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</si>
  <si>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</si>
  <si>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</si>
  <si>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</si>
  <si>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</si>
  <si>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</si>
  <si>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</si>
  <si>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</si>
  <si>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</si>
  <si>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</si>
  <si>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</si>
  <si>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</si>
  <si>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</si>
  <si>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</si>
  <si>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</si>
  <si>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</si>
  <si>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</si>
  <si>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</si>
  <si>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</si>
  <si>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</si>
  <si>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</si>
  <si>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</si>
  <si>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</si>
  <si>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</si>
  <si>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</si>
  <si>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</si>
  <si>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</si>
  <si>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</si>
  <si>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</si>
  <si>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</si>
  <si>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</si>
  <si>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</si>
  <si>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</si>
  <si>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</si>
  <si>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</si>
  <si>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</si>
  <si>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</si>
  <si>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</si>
  <si>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</si>
  <si>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</si>
  <si>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</si>
  <si>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</si>
  <si>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</si>
  <si>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</si>
  <si>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</si>
  <si>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</si>
  <si>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</si>
  <si>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</si>
  <si>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</si>
  <si>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</si>
  <si>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</si>
  <si>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</si>
  <si>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</si>
  <si>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</si>
  <si>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</si>
  <si>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</si>
  <si>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</si>
  <si>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</si>
  <si>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</si>
  <si>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</si>
  <si>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</si>
  <si>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</si>
  <si>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</si>
  <si>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</si>
  <si>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</si>
  <si>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</si>
  <si>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</si>
  <si>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</si>
  <si>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</si>
  <si>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</si>
  <si>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</si>
  <si>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</si>
  <si>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</si>
  <si>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</si>
  <si>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</si>
  <si>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</si>
  <si>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</si>
  <si>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</si>
  <si>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</si>
  <si>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</si>
  <si>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</si>
  <si>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</si>
  <si>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</si>
  <si>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</si>
  <si>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</si>
  <si>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</si>
  <si>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</si>
  <si>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</si>
  <si>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</si>
  <si>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</si>
  <si>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</si>
  <si>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</si>
  <si>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</si>
  <si>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</si>
  <si>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</si>
  <si>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</si>
  <si>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</si>
  <si>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</si>
  <si>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</si>
  <si>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</si>
  <si>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</si>
  <si>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</si>
  <si>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</si>
  <si>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</si>
  <si>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</si>
  <si>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</si>
  <si>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</si>
  <si>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</si>
  <si>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</si>
  <si>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</si>
  <si>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</si>
  <si>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</si>
  <si>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</si>
  <si>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</si>
  <si>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</si>
  <si>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</si>
  <si>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</si>
  <si>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</si>
  <si>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</si>
  <si>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</si>
  <si>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</si>
  <si>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</si>
  <si>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</si>
  <si>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</si>
  <si>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</si>
  <si>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</si>
  <si>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</si>
  <si>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</si>
  <si>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</si>
  <si>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</si>
  <si>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</si>
  <si>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</si>
  <si>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</si>
  <si>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</si>
  <si>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</si>
  <si>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</si>
  <si>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</si>
  <si>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</si>
  <si>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</si>
  <si>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</si>
  <si>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</si>
  <si>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</si>
  <si>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</si>
  <si>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</si>
  <si>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</si>
  <si>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</si>
  <si>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</si>
  <si>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</si>
  <si>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</si>
  <si>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</si>
  <si>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</si>
  <si>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</si>
  <si>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</si>
  <si>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</si>
  <si>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</si>
  <si>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</si>
  <si>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</si>
  <si>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</si>
  <si>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</si>
  <si>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</si>
  <si>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</si>
  <si>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</si>
  <si>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</si>
  <si>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</si>
  <si>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</si>
  <si>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</si>
  <si>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</si>
  <si>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</si>
  <si>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</si>
  <si>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</si>
  <si>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</si>
  <si>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</si>
  <si>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</si>
  <si>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</si>
  <si>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</si>
  <si>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</si>
  <si>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</si>
  <si>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</si>
  <si>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</si>
  <si>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</si>
  <si>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</si>
  <si>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</si>
  <si>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</si>
  <si>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</si>
  <si>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</si>
  <si>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</si>
  <si>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</si>
  <si>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</si>
  <si>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</si>
  <si>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</si>
  <si>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</si>
  <si>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</si>
  <si>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</si>
  <si>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</si>
  <si>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</si>
  <si>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</si>
  <si>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</si>
  <si>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</si>
  <si>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</si>
  <si>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</si>
  <si>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</si>
  <si>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</si>
  <si>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</si>
  <si>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</si>
  <si>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</si>
  <si>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</si>
  <si>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</si>
  <si>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</si>
  <si>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</si>
  <si>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</si>
  <si>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</si>
  <si>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</si>
  <si>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</si>
  <si>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</si>
  <si>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</si>
  <si>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</si>
  <si>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</si>
  <si>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</si>
  <si>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</si>
  <si>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</si>
  <si>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</si>
  <si>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</si>
  <si>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</si>
  <si>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</si>
  <si>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</si>
  <si>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</si>
  <si>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</si>
  <si>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</si>
  <si>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</si>
  <si>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</si>
  <si>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</si>
  <si>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</si>
  <si>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</si>
  <si>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</si>
  <si>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</si>
  <si>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</si>
  <si>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</si>
  <si>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</si>
  <si>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</si>
  <si>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</si>
  <si>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</si>
  <si>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</si>
  <si>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</si>
  <si>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</si>
  <si>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</si>
  <si>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</si>
  <si>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</si>
  <si>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</si>
  <si>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</si>
  <si>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</si>
  <si>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</si>
  <si>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</si>
  <si>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</si>
  <si>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</si>
  <si>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</si>
  <si>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</si>
  <si>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</si>
  <si>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</si>
  <si>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</si>
  <si>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</si>
  <si>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</si>
  <si>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</si>
  <si>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</si>
  <si>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</si>
  <si>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</si>
  <si>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</si>
  <si>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</si>
  <si>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</si>
  <si>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</si>
  <si>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</si>
  <si>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</si>
  <si>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</si>
  <si>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</si>
  <si>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</si>
  <si>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</si>
  <si>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</si>
  <si>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</si>
  <si>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</si>
  <si>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</si>
  <si>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</si>
  <si>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</si>
  <si>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</si>
  <si>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</si>
  <si>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</si>
  <si>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</si>
  <si>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</si>
  <si>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</si>
  <si>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</si>
  <si>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</si>
  <si>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</si>
  <si>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</si>
  <si>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</si>
  <si>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</si>
  <si>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</si>
  <si>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</si>
  <si>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</si>
  <si>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</si>
  <si>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</si>
  <si>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</si>
  <si>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</si>
  <si>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</si>
  <si>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</si>
  <si>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</si>
  <si>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</si>
  <si>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</si>
  <si>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</si>
  <si>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</si>
  <si>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</si>
  <si>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</si>
  <si>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</si>
  <si>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</si>
  <si>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</si>
  <si>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</si>
  <si>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</si>
  <si>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</si>
  <si>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</si>
  <si>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</si>
  <si>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</si>
  <si>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</si>
  <si>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</si>
  <si>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</si>
  <si>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</si>
  <si>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</si>
  <si>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</si>
  <si>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</si>
  <si>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</si>
  <si>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</si>
  <si>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</si>
  <si>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</si>
  <si>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</si>
  <si>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</si>
  <si>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</si>
  <si>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</si>
  <si>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</si>
  <si>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</si>
  <si>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</si>
  <si>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</si>
  <si>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</si>
  <si>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</si>
  <si>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</si>
  <si>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</si>
  <si>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</si>
  <si>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</si>
  <si>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</si>
  <si>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</si>
  <si>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</si>
  <si>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</si>
  <si>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</si>
  <si>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</si>
  <si>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</si>
  <si>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</si>
  <si>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</si>
  <si>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</si>
  <si>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</si>
  <si>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</si>
  <si>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</si>
  <si>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</si>
  <si>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</si>
  <si>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</si>
  <si>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</si>
  <si>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</si>
  <si>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</si>
  <si>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</si>
  <si>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</si>
  <si>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</si>
  <si>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</si>
  <si>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</si>
  <si>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</si>
  <si>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</si>
  <si>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</si>
  <si>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</si>
  <si>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</si>
  <si>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</si>
  <si>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</si>
  <si>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</si>
  <si>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</si>
  <si>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</si>
  <si>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</si>
  <si>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</si>
  <si>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</si>
  <si>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</si>
  <si>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</si>
  <si>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</si>
  <si>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</si>
  <si>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</si>
  <si>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</si>
  <si>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</si>
  <si>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</si>
  <si>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</si>
  <si>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</si>
  <si>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</si>
  <si>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</si>
  <si>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</si>
  <si>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</si>
  <si>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</si>
  <si>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</si>
  <si>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</si>
  <si>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</si>
  <si>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</si>
  <si>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</si>
  <si>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</si>
  <si>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</si>
  <si>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</si>
  <si>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</si>
  <si>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</si>
  <si>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</si>
  <si>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</si>
  <si>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</si>
  <si>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</si>
  <si>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</si>
  <si>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</si>
  <si>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</si>
  <si>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</si>
  <si>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</si>
  <si>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</si>
  <si>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</si>
  <si>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</si>
  <si>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</si>
  <si>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</si>
  <si>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</si>
  <si>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</si>
  <si>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</si>
  <si>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</si>
  <si>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</si>
  <si>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</si>
  <si>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</si>
  <si>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</si>
  <si>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</si>
  <si>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</si>
  <si>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</si>
  <si>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</si>
  <si>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</si>
  <si>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</si>
  <si>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</si>
  <si>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</si>
  <si>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</si>
  <si>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</si>
  <si>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</si>
  <si>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</si>
  <si>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</si>
  <si>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</si>
  <si>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</si>
  <si>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</si>
  <si>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</si>
  <si>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</si>
  <si>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</si>
  <si>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</si>
  <si>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</si>
  <si>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</si>
  <si>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</si>
  <si>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</si>
  <si>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</si>
  <si>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</si>
  <si>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</si>
  <si>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</si>
  <si>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</si>
  <si>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</si>
  <si>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</si>
  <si>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</si>
  <si>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</si>
  <si>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</si>
  <si>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</si>
  <si>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</si>
  <si>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</si>
  <si>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</si>
  <si>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</si>
  <si>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</si>
  <si>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</si>
  <si>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</si>
  <si>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</si>
  <si>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</si>
  <si>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</si>
  <si>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</si>
  <si>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</si>
  <si>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</si>
  <si>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</si>
  <si>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</si>
  <si>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</si>
  <si>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</si>
  <si>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</si>
  <si>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</si>
  <si>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</si>
  <si>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</si>
  <si>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</si>
  <si>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</si>
  <si>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</si>
  <si>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</si>
  <si>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</si>
  <si>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</si>
  <si>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</si>
  <si>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</si>
  <si>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</si>
  <si>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</si>
  <si>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</si>
  <si>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</si>
  <si>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</si>
  <si>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</si>
  <si>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</si>
  <si>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</si>
  <si>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</si>
  <si>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</si>
  <si>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</si>
  <si>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</si>
  <si>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</si>
  <si>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</si>
  <si>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</si>
  <si>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</si>
  <si>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</si>
  <si>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</si>
  <si>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</si>
  <si>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</si>
  <si>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</si>
  <si>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</si>
  <si>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</si>
  <si>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</si>
  <si>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</si>
  <si>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</si>
  <si>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</si>
  <si>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</si>
  <si>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</si>
  <si>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</si>
  <si>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</si>
  <si>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</si>
  <si>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</si>
  <si>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</si>
  <si>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</si>
  <si>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</si>
  <si>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</si>
  <si>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</si>
  <si>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</si>
  <si>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</si>
  <si>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</si>
  <si>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</si>
  <si>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</si>
  <si>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</si>
  <si>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</si>
  <si>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</si>
  <si>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</si>
  <si>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</si>
  <si>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</si>
  <si>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</si>
  <si>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</si>
  <si>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</si>
  <si>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</si>
  <si>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</si>
  <si>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</si>
  <si>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</si>
  <si>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</si>
  <si>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</si>
  <si>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</si>
  <si>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</si>
  <si>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</si>
  <si>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</si>
  <si>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</si>
  <si>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</si>
  <si>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</si>
  <si>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</si>
  <si>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</si>
  <si>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</si>
  <si>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</si>
  <si>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</si>
  <si>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</si>
  <si>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</si>
  <si>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</si>
  <si>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</si>
  <si>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</si>
  <si>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</si>
  <si>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</si>
  <si>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</si>
  <si>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</si>
  <si>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</si>
  <si>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</si>
  <si>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</si>
  <si>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</si>
  <si>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</si>
  <si>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</si>
  <si>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</si>
  <si>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</si>
  <si>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</si>
  <si>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</si>
  <si>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</si>
  <si>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</si>
  <si>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</si>
  <si>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</si>
  <si>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</si>
  <si>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</si>
  <si>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</si>
  <si>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</si>
  <si>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</si>
  <si>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</si>
  <si>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</si>
  <si>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</si>
  <si>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</si>
  <si>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</si>
  <si>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</si>
  <si>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</si>
  <si>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</si>
  <si>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</si>
  <si>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</si>
  <si>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</si>
  <si>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</si>
  <si>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</si>
  <si>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</si>
  <si>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</si>
  <si>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</si>
  <si>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</si>
  <si>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</si>
  <si>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</si>
  <si>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</si>
  <si>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</si>
  <si>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</si>
  <si>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</si>
  <si>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</si>
  <si>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</si>
  <si>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</si>
  <si>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</si>
  <si>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</si>
  <si>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</si>
  <si>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</si>
  <si>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</si>
  <si>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</si>
  <si>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</si>
  <si>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</si>
  <si>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</si>
  <si>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</si>
  <si>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</si>
  <si>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</si>
  <si>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</si>
  <si>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</si>
  <si>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</si>
  <si>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</si>
  <si>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</si>
  <si>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</si>
  <si>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</si>
  <si>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</si>
  <si>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</si>
  <si>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</si>
  <si>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</si>
  <si>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</si>
  <si>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</si>
  <si>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</si>
  <si>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</si>
  <si>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</si>
  <si>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</si>
  <si>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</si>
  <si>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</si>
  <si>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</si>
  <si>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</si>
  <si>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</si>
  <si>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</si>
  <si>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</si>
  <si>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</si>
  <si>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</si>
  <si>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</si>
  <si>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</si>
  <si>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</si>
  <si>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</si>
  <si>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</si>
  <si>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</si>
  <si>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</si>
  <si>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</si>
  <si>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</si>
  <si>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</si>
  <si>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</si>
  <si>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</si>
  <si>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</si>
  <si>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</si>
  <si>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</si>
  <si>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</si>
  <si>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</si>
  <si>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</si>
  <si>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</si>
  <si>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</si>
  <si>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</si>
  <si>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</si>
  <si>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</si>
  <si>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</si>
  <si>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</si>
  <si>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</si>
  <si>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</si>
  <si>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</si>
  <si>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</si>
  <si>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</si>
  <si>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</si>
  <si>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</si>
  <si>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</si>
  <si>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</si>
  <si>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</si>
  <si>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</si>
  <si>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</si>
  <si>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</si>
  <si>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</si>
  <si>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</si>
  <si>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</si>
  <si>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</si>
  <si>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</si>
  <si>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</si>
  <si>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</si>
  <si>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</si>
  <si>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</si>
  <si>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</si>
  <si>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</si>
  <si>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</si>
  <si>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</si>
  <si>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</si>
  <si>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</si>
  <si>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</si>
  <si>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</si>
  <si>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</si>
  <si>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</si>
  <si>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</si>
  <si>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</si>
  <si>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</si>
  <si>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</si>
  <si>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</si>
  <si>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</si>
  <si>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</si>
  <si>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</si>
  <si>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</si>
  <si>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</si>
  <si>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</si>
  <si>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</si>
  <si>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</si>
  <si>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</si>
  <si>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</si>
  <si>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</si>
  <si>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</si>
  <si>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</si>
  <si>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</si>
  <si>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</si>
  <si>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</si>
  <si>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</si>
  <si>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</si>
  <si>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</si>
  <si>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</si>
  <si>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</si>
  <si>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</si>
  <si>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</si>
  <si>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</si>
  <si>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</si>
  <si>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</si>
  <si>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</si>
  <si>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</si>
  <si>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</si>
  <si>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</si>
  <si>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</si>
  <si>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</si>
  <si>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</si>
  <si>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</si>
  <si>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</si>
  <si>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</si>
  <si>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</si>
  <si>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</si>
  <si>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</si>
  <si>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</si>
  <si>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</si>
  <si>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</si>
  <si>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</si>
  <si>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</si>
  <si>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</si>
  <si>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</si>
  <si>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</si>
  <si>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</si>
  <si>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</si>
  <si>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</si>
  <si>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</si>
  <si>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</si>
  <si>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</si>
  <si>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</si>
  <si>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</si>
  <si>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</si>
  <si>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</si>
  <si>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</si>
  <si>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</si>
  <si>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</si>
  <si>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</si>
  <si>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</si>
  <si>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</si>
  <si>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</si>
  <si>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</si>
  <si>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</si>
  <si>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</si>
  <si>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</si>
  <si>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</si>
  <si>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</si>
  <si>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</si>
  <si>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</si>
  <si>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</si>
  <si>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</si>
  <si>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</si>
  <si>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</si>
  <si>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</si>
  <si>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</si>
  <si>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</si>
  <si>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</si>
  <si>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</si>
  <si>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</si>
  <si>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</si>
  <si>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</si>
  <si>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</si>
  <si>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</si>
  <si>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</si>
  <si>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</si>
  <si>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</si>
  <si>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</si>
  <si>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</si>
  <si>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</si>
  <si>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</si>
  <si>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</si>
  <si>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</si>
  <si>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</si>
  <si>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</si>
  <si>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</si>
  <si>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</si>
  <si>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</si>
  <si>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</si>
  <si>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</si>
  <si>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</si>
  <si>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</si>
  <si>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</si>
  <si>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</si>
  <si>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</si>
  <si>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</si>
  <si>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</si>
  <si>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</si>
  <si>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</si>
  <si>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</si>
  <si>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</si>
  <si>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</si>
  <si>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</si>
  <si>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</si>
  <si>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</si>
  <si>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</si>
  <si>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</si>
  <si>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</si>
  <si>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</si>
  <si>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</si>
  <si>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</si>
  <si>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</si>
  <si>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</si>
  <si>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</si>
  <si>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</si>
  <si>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</si>
  <si>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</si>
  <si>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</si>
  <si>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</si>
  <si>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</si>
  <si>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</si>
  <si>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</si>
  <si>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</si>
  <si>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</si>
  <si>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</si>
  <si>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</si>
  <si>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</si>
  <si>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</si>
  <si>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</si>
  <si>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</si>
  <si>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</si>
  <si>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</si>
  <si>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</si>
  <si>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</si>
  <si>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</si>
  <si>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</si>
  <si>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</si>
  <si>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</si>
  <si>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</si>
  <si>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</si>
  <si>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</si>
  <si>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</si>
  <si>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</si>
  <si>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</si>
  <si>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</si>
  <si>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</si>
  <si>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</si>
  <si>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</si>
  <si>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</si>
  <si>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</si>
  <si>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</si>
  <si>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</si>
  <si>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</si>
  <si>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</si>
  <si>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</si>
  <si>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</si>
  <si>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</si>
  <si>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</si>
  <si>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</si>
  <si>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</si>
  <si>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</si>
  <si>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</si>
  <si>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</si>
  <si>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</si>
  <si>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</si>
  <si>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</si>
  <si>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</si>
  <si>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</si>
  <si>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</si>
  <si>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</si>
  <si>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</si>
  <si>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</si>
  <si>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</si>
  <si>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</si>
  <si>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</si>
  <si>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</si>
  <si>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</si>
  <si>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</si>
  <si>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</si>
  <si>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</si>
  <si>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</si>
  <si>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</si>
  <si>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</si>
  <si>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</si>
  <si>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</si>
  <si>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</si>
  <si>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</si>
  <si>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</si>
  <si>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</si>
  <si>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</si>
  <si>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</si>
  <si>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</si>
  <si>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</si>
  <si>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</si>
  <si>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</si>
  <si>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</si>
  <si>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</si>
  <si>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</si>
  <si>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</si>
  <si>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</si>
  <si>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</si>
  <si>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</si>
  <si>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</si>
  <si>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</si>
  <si>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</si>
  <si>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</si>
  <si>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</si>
  <si>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</si>
  <si>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</si>
  <si>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</si>
  <si>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</si>
  <si>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</si>
  <si>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</si>
  <si>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</si>
  <si>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</si>
  <si>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</si>
  <si>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</si>
  <si>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</si>
  <si>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</si>
  <si>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</si>
  <si>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</si>
  <si>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</si>
  <si>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</si>
  <si>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</si>
  <si>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</si>
  <si>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</si>
  <si>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</si>
  <si>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</si>
  <si>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</si>
  <si>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</si>
  <si>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</si>
  <si>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</si>
  <si>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</si>
  <si>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</si>
  <si>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</si>
  <si>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</si>
  <si>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</si>
  <si>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</si>
  <si>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</si>
  <si>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</si>
  <si>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</si>
  <si>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</si>
  <si>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</si>
  <si>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</si>
  <si>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</si>
  <si>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</si>
  <si>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</si>
  <si>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</si>
  <si>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</si>
  <si>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</si>
  <si>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</si>
  <si>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</si>
  <si>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</si>
  <si>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</si>
  <si>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</si>
  <si>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</si>
  <si>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</si>
  <si>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</si>
  <si>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</si>
  <si>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</si>
  <si>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</si>
  <si>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</si>
  <si>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</si>
  <si>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</si>
  <si>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</si>
  <si>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</si>
  <si>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</si>
  <si>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</si>
  <si>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</si>
  <si>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</si>
  <si>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</si>
  <si>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</si>
  <si>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</si>
  <si>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</si>
  <si>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</si>
  <si>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</si>
  <si>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</si>
  <si>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</si>
  <si>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</si>
  <si>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</si>
  <si>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</si>
  <si>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</si>
  <si>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</si>
  <si>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</si>
  <si>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</si>
  <si>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</si>
  <si>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</si>
  <si>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</si>
  <si>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</si>
  <si>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</si>
  <si>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</si>
  <si>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</si>
  <si>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</si>
  <si>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</si>
  <si>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</si>
  <si>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</si>
  <si>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</si>
  <si>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</si>
  <si>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</si>
  <si>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</si>
  <si>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</si>
  <si>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</si>
  <si>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</si>
  <si>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</si>
  <si>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</si>
  <si>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</si>
  <si>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</si>
  <si>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</si>
  <si>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</si>
  <si>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</si>
  <si>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</si>
  <si>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</si>
  <si>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</si>
  <si>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</si>
  <si>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</si>
  <si>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</si>
  <si>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</si>
  <si>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</si>
  <si>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</si>
  <si>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</si>
  <si>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</si>
  <si>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</si>
  <si>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</si>
  <si>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</si>
  <si>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</si>
  <si>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</si>
  <si>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</si>
  <si>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</si>
  <si>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</si>
  <si>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</si>
  <si>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</si>
  <si>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</si>
  <si>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</si>
  <si>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</si>
  <si>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</si>
  <si>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</si>
  <si>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</si>
  <si>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</si>
  <si>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</si>
  <si>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</si>
  <si>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</si>
  <si>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</si>
  <si>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</si>
  <si>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</si>
  <si>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</si>
  <si>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</si>
  <si>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</si>
  <si>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</si>
  <si>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</si>
  <si>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</si>
  <si>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</si>
  <si>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</si>
  <si>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</si>
  <si>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</si>
  <si>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</si>
  <si>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</si>
  <si>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</si>
  <si>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</si>
  <si>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</si>
  <si>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</si>
  <si>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</si>
  <si>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</si>
  <si>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</si>
  <si>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</si>
  <si>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</si>
  <si>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</si>
  <si>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</si>
  <si>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</si>
  <si>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</si>
  <si>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</si>
  <si>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</si>
  <si>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</si>
  <si>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</si>
  <si>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</si>
  <si>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</si>
  <si>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</si>
  <si>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</si>
  <si>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</si>
  <si>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</si>
  <si>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</si>
  <si>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</si>
  <si>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</si>
  <si>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</si>
  <si>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</si>
  <si>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</si>
  <si>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</si>
  <si>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</si>
  <si>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</si>
  <si>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</si>
  <si>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</si>
  <si>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</si>
  <si>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</si>
  <si>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</si>
  <si>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</si>
  <si>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</si>
  <si>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</si>
  <si>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</si>
  <si>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</si>
  <si>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</si>
  <si>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</si>
  <si>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</si>
  <si>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</si>
  <si>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</si>
  <si>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</si>
  <si>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</si>
  <si>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</si>
  <si>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</si>
  <si>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</si>
  <si>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</si>
  <si>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</si>
  <si>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</si>
  <si>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</si>
  <si>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</si>
  <si>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</si>
  <si>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</si>
  <si>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</si>
  <si>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</si>
  <si>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</si>
  <si>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</si>
  <si>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</si>
  <si>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</si>
  <si>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</si>
  <si>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</si>
  <si>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</si>
  <si>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</si>
  <si>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</si>
  <si>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</si>
  <si>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</si>
  <si>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</si>
  <si>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</si>
  <si>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</si>
  <si>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</si>
  <si>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</si>
  <si>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</si>
  <si>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</si>
  <si>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</si>
  <si>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</si>
  <si>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</si>
  <si>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</si>
  <si>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</si>
  <si>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</si>
  <si>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</si>
  <si>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</si>
  <si>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</si>
  <si>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</si>
  <si>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</si>
  <si>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</si>
  <si>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</si>
  <si>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</si>
  <si>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</si>
  <si>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</si>
  <si>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</si>
  <si>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</si>
  <si>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</si>
  <si>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</si>
  <si>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</si>
  <si>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</si>
  <si>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</si>
  <si>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</si>
  <si>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</si>
  <si>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</si>
  <si>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</si>
  <si>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</si>
  <si>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</si>
  <si>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</si>
  <si>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</si>
  <si>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</si>
  <si>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</si>
  <si>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</si>
  <si>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</si>
  <si>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</si>
  <si>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</si>
  <si>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</si>
  <si>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</si>
  <si>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</si>
  <si>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</si>
  <si>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</si>
  <si>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</si>
  <si>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</si>
  <si>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</si>
  <si>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</si>
  <si>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</si>
  <si>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</si>
  <si>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</si>
  <si>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</si>
  <si>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</si>
  <si>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</si>
  <si>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</si>
  <si>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</si>
  <si>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</si>
  <si>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</si>
  <si>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</si>
  <si>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</si>
  <si>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</si>
  <si>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</si>
  <si>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</si>
  <si>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</si>
  <si>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</si>
  <si>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</si>
  <si>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</si>
  <si>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</si>
  <si>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</si>
  <si>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</si>
  <si>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</si>
  <si>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</si>
  <si>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</si>
  <si>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</si>
  <si>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</si>
  <si>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</si>
  <si>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</si>
  <si>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</si>
  <si>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</si>
  <si>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</si>
  <si>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</si>
  <si>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</si>
  <si>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</si>
  <si>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</si>
  <si>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</si>
  <si>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</si>
  <si>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</si>
  <si>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</si>
  <si>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</si>
  <si>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</si>
  <si>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</si>
  <si>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</si>
  <si>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</si>
  <si>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</si>
  <si>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</si>
  <si>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</si>
  <si>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</si>
  <si>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</si>
  <si>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</si>
  <si>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</si>
  <si>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</si>
  <si>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</si>
  <si>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</si>
  <si>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</si>
  <si>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</si>
  <si>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</si>
  <si>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</si>
  <si>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</si>
  <si>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</si>
  <si>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</si>
  <si>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</si>
  <si>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</si>
  <si>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</si>
  <si>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</si>
  <si>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</si>
  <si>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</si>
  <si>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</si>
  <si>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</si>
  <si>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</si>
  <si>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</si>
  <si>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</si>
  <si>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</si>
  <si>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</si>
  <si>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</si>
  <si>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</si>
  <si>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</si>
  <si>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</si>
  <si>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</si>
  <si>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</si>
  <si>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</si>
  <si>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</si>
  <si>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</si>
  <si>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</si>
  <si>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</si>
  <si>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</si>
  <si>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</si>
  <si>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</si>
  <si>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</si>
  <si>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</si>
  <si>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</si>
  <si>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</si>
  <si>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</si>
  <si>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</si>
  <si>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</si>
  <si>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</si>
  <si>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</si>
  <si>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</si>
  <si>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</si>
  <si>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</si>
  <si>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</si>
  <si>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</si>
  <si>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</si>
  <si>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</si>
  <si>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</si>
  <si>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</si>
  <si>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</si>
  <si>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</si>
  <si>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</si>
  <si>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</si>
  <si>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</si>
  <si>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</si>
  <si>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</si>
  <si>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</si>
  <si>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</si>
  <si>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</si>
  <si>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</si>
  <si>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</si>
  <si>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</si>
  <si>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</si>
  <si>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</si>
  <si>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</si>
  <si>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</si>
  <si>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</si>
  <si>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</si>
  <si>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</si>
  <si>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</si>
  <si>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</si>
  <si>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</si>
  <si>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</si>
  <si>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</si>
  <si>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</si>
  <si>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</si>
  <si>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</si>
  <si>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</si>
  <si>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</si>
  <si>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</si>
  <si>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</si>
  <si>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</si>
  <si>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</si>
  <si>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</si>
  <si>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</si>
  <si>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</si>
  <si>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</si>
  <si>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</si>
  <si>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</si>
  <si>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</si>
  <si>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</si>
  <si>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</si>
  <si>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</si>
  <si>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</si>
  <si>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</si>
  <si>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</si>
  <si>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</si>
  <si>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</si>
  <si>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</si>
  <si>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</si>
  <si>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</si>
  <si>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</si>
  <si>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</si>
  <si>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</si>
  <si>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</si>
  <si>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</si>
  <si>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</si>
  <si>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</si>
  <si>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</si>
  <si>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</si>
  <si>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</si>
  <si>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</si>
  <si>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</si>
  <si>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</si>
  <si>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</si>
  <si>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</si>
  <si>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</si>
  <si>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</si>
  <si>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</si>
  <si>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</si>
  <si>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</si>
  <si>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</si>
  <si>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</si>
  <si>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</si>
  <si>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</si>
  <si>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</si>
  <si>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</si>
  <si>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</si>
  <si>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</si>
  <si>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</si>
  <si>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</si>
  <si>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</si>
  <si>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</si>
  <si>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</si>
  <si>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</si>
  <si>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</si>
  <si>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</si>
  <si>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</si>
  <si>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</si>
  <si>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</si>
  <si>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</si>
  <si>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</si>
  <si>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</si>
  <si>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</si>
  <si>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</si>
  <si>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</si>
  <si>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</si>
  <si>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</si>
  <si>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</si>
  <si>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</si>
  <si>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</si>
  <si>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</si>
  <si>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</si>
  <si>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</si>
  <si>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</si>
  <si>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</si>
  <si>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</si>
  <si>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</si>
  <si>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</si>
  <si>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</si>
  <si>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</si>
  <si>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</si>
  <si>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</si>
  <si>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</si>
  <si>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</si>
  <si>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</si>
  <si>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</si>
  <si>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</si>
  <si>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</si>
  <si>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</si>
  <si>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</si>
  <si>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</si>
  <si>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</si>
  <si>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</si>
  <si>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</si>
  <si>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</si>
  <si>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</si>
  <si>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</si>
  <si>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</si>
  <si>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</si>
  <si>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</si>
  <si>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</si>
  <si>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</si>
  <si>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</si>
  <si>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</si>
  <si>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</si>
  <si>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</si>
  <si>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</si>
  <si>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</si>
  <si>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</si>
  <si>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</si>
  <si>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</si>
  <si>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</si>
  <si>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</si>
  <si>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</si>
  <si>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</si>
  <si>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</si>
  <si>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</si>
  <si>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</si>
  <si>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</si>
  <si>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</si>
  <si>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</si>
  <si>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</si>
  <si>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</si>
  <si>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</si>
  <si>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</si>
  <si>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</si>
  <si>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</si>
  <si>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</si>
  <si>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</si>
  <si>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</si>
  <si>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</si>
  <si>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</si>
  <si>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</si>
  <si>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</si>
  <si>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</si>
  <si>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</si>
  <si>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</si>
  <si>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</si>
  <si>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</si>
  <si>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</si>
  <si>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</si>
  <si>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</si>
  <si>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</si>
  <si>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</si>
  <si>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</si>
  <si>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</si>
  <si>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</si>
  <si>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</si>
  <si>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</si>
  <si>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</si>
  <si>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</si>
  <si>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</si>
  <si>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</si>
  <si>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</si>
  <si>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</si>
  <si>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</si>
  <si>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</si>
  <si>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</si>
  <si>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</si>
  <si>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</si>
  <si>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</si>
  <si>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</si>
  <si>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</si>
  <si>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</si>
  <si>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</si>
  <si>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</si>
  <si>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</si>
  <si>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</si>
  <si>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</si>
  <si>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</si>
  <si>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</si>
  <si>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</si>
  <si>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</si>
  <si>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</si>
  <si>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</si>
  <si>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</si>
  <si>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</si>
  <si>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</si>
  <si>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</si>
  <si>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</si>
  <si>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</si>
  <si>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</si>
  <si>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</si>
  <si>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</si>
  <si>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</si>
  <si>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</si>
  <si>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</si>
  <si>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</si>
  <si>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</si>
  <si>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</si>
  <si>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</si>
  <si>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</si>
  <si>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</si>
  <si>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</si>
  <si>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</si>
  <si>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</si>
  <si>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</si>
  <si>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</si>
  <si>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</si>
  <si>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</si>
  <si>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</si>
  <si>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</si>
  <si>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</si>
  <si>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</si>
  <si>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</si>
  <si>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</si>
  <si>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</si>
  <si>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</si>
  <si>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</si>
  <si>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</si>
  <si>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</si>
  <si>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</si>
  <si>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</si>
  <si>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</si>
  <si>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</si>
  <si>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</si>
  <si>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</si>
  <si>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</si>
  <si>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</si>
  <si>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</si>
  <si>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</si>
  <si>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</si>
  <si>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</si>
  <si>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</si>
  <si>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</si>
  <si>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</si>
  <si>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</si>
  <si>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</si>
  <si>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</si>
  <si>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</si>
  <si>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</si>
  <si>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</si>
  <si>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</si>
  <si>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</si>
  <si>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</si>
  <si>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</si>
  <si>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</si>
  <si>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</si>
  <si>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</si>
  <si>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</si>
  <si>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</si>
  <si>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</si>
  <si>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</si>
  <si>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</si>
  <si>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</si>
  <si>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</si>
  <si>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</si>
  <si>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</si>
  <si>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</si>
  <si>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</si>
  <si>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</si>
  <si>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</si>
  <si>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</si>
  <si>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</si>
  <si>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</si>
  <si>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</si>
  <si>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</si>
  <si>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</si>
  <si>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</si>
  <si>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</si>
  <si>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</si>
  <si>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</si>
  <si>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</si>
  <si>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</si>
  <si>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</si>
  <si>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</si>
  <si>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</si>
  <si>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</si>
  <si>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</si>
  <si>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</si>
  <si>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</si>
  <si>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</si>
  <si>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</si>
  <si>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</si>
  <si>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</si>
  <si>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</si>
  <si>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</si>
  <si>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</si>
  <si>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</si>
  <si>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</si>
  <si>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</si>
  <si>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</si>
  <si>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</si>
  <si>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</si>
  <si>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</si>
  <si>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</si>
  <si>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</si>
  <si>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</si>
  <si>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</si>
  <si>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</si>
  <si>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</si>
  <si>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</si>
  <si>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</si>
  <si>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</si>
  <si>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</si>
  <si>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</si>
  <si>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</si>
  <si>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</si>
  <si>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</si>
  <si>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</si>
  <si>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</si>
  <si>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</si>
  <si>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</si>
  <si>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</si>
  <si>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</si>
  <si>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</si>
  <si>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</si>
  <si>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</si>
  <si>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</si>
  <si>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</si>
  <si>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</si>
  <si>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</si>
  <si>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</si>
  <si>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</si>
  <si>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</si>
  <si>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</si>
  <si>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</si>
  <si>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</si>
  <si>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</si>
  <si>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</si>
  <si>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</si>
  <si>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</si>
  <si>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</si>
  <si>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</si>
  <si>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</si>
  <si>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</si>
  <si>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</si>
  <si>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</si>
  <si>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</si>
  <si>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</si>
  <si>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</si>
  <si>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</si>
  <si>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</si>
  <si>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</si>
  <si>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</si>
  <si>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</si>
  <si>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</si>
  <si>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</si>
  <si>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</si>
  <si>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</si>
  <si>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</si>
  <si>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</si>
  <si>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</si>
  <si>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</si>
  <si>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</si>
  <si>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</si>
  <si>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</si>
  <si>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</si>
  <si>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</si>
  <si>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</si>
  <si>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</si>
  <si>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</si>
  <si>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</si>
  <si>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</si>
  <si>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</si>
  <si>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</si>
  <si>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</si>
  <si>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</si>
  <si>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</si>
  <si>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</si>
  <si>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</si>
  <si>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</si>
  <si>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</si>
  <si>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</si>
  <si>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</si>
  <si>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</si>
  <si>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</si>
  <si>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</si>
  <si>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</si>
  <si>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</si>
  <si>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</si>
  <si>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</si>
  <si>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</si>
  <si>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</si>
  <si>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</si>
  <si>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</si>
  <si>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</si>
  <si>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</si>
  <si>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</si>
  <si>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</si>
  <si>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</si>
  <si>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</si>
  <si>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</si>
  <si>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</si>
  <si>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</si>
  <si>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</si>
  <si>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</si>
  <si>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</si>
  <si>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</si>
  <si>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</si>
  <si>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</si>
  <si>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</si>
  <si>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</si>
  <si>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</si>
  <si>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</si>
  <si>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</si>
  <si>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</si>
  <si>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</si>
  <si>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</si>
  <si>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</si>
  <si>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</si>
  <si>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</si>
  <si>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</si>
  <si>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</si>
  <si>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</si>
  <si>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</si>
  <si>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</si>
  <si>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</si>
  <si>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</si>
  <si>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</si>
  <si>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</si>
  <si>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</si>
  <si>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</si>
  <si>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</si>
  <si>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</si>
  <si>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</si>
  <si>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</si>
  <si>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</si>
  <si>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</si>
  <si>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</si>
  <si>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</si>
  <si>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</si>
  <si>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</si>
  <si>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</si>
  <si>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</si>
  <si>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</si>
  <si>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</si>
  <si>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</si>
  <si>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</si>
  <si>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</si>
  <si>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</si>
  <si>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</si>
  <si>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</si>
  <si>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</si>
  <si>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</si>
  <si>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</si>
  <si>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</si>
  <si>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</si>
  <si>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</si>
  <si>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</si>
  <si>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</si>
  <si>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</si>
  <si>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</si>
  <si>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</si>
  <si>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</si>
  <si>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</si>
  <si>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</si>
  <si>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</si>
  <si>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</si>
  <si>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</si>
  <si>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</si>
  <si>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</si>
  <si>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</si>
  <si>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</si>
  <si>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</si>
  <si>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</si>
  <si>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</si>
  <si>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</si>
  <si>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</si>
  <si>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</si>
  <si>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</si>
  <si>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</si>
  <si>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</si>
  <si>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</si>
  <si>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</si>
  <si>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</si>
  <si>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</si>
  <si>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</si>
  <si>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</si>
  <si>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</si>
  <si>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</si>
  <si>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</si>
  <si>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</si>
  <si>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</si>
  <si>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</si>
  <si>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</si>
  <si>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</si>
  <si>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</si>
  <si>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</si>
  <si>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</si>
  <si>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</si>
  <si>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</si>
  <si>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</si>
  <si>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</si>
  <si>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</si>
  <si>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</si>
  <si>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</si>
  <si>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</si>
  <si>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</si>
  <si>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</si>
  <si>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</si>
  <si>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</si>
  <si>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</si>
  <si>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</si>
  <si>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</si>
  <si>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</si>
  <si>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</si>
  <si>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</si>
  <si>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</si>
  <si>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</si>
  <si>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</si>
  <si>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</si>
  <si>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</si>
  <si>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</si>
  <si>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</si>
  <si>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</si>
  <si>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</si>
  <si>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</si>
  <si>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</si>
  <si>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</si>
  <si>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</si>
  <si>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</si>
  <si>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</si>
  <si>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</si>
  <si>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</si>
  <si>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</si>
  <si>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</si>
  <si>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</si>
  <si>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</si>
  <si>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</si>
  <si>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</si>
  <si>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</si>
  <si>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</si>
  <si>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</si>
  <si>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</si>
  <si>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</si>
  <si>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</si>
  <si>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</si>
  <si>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</si>
  <si>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</si>
  <si>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</si>
  <si>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</si>
  <si>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</si>
  <si>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</si>
  <si>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</si>
  <si>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</si>
  <si>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</si>
  <si>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</si>
  <si>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</si>
  <si>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</si>
  <si>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</si>
  <si>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</si>
  <si>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</si>
  <si>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</si>
  <si>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</si>
  <si>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</si>
  <si>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</si>
  <si>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</si>
  <si>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</si>
  <si>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</si>
  <si>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</si>
  <si>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</si>
  <si>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</si>
  <si>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</si>
  <si>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</si>
  <si>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</si>
  <si>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</si>
  <si>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</si>
  <si>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</si>
  <si>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</si>
  <si>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</si>
  <si>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</si>
  <si>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</si>
  <si>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</si>
  <si>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</si>
  <si>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</si>
  <si>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</si>
  <si>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</si>
  <si>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</si>
  <si>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</si>
  <si>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</si>
  <si>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</si>
  <si>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</si>
  <si>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</si>
  <si>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</si>
  <si>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</si>
  <si>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</si>
  <si>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</si>
  <si>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</si>
  <si>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</si>
  <si>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</si>
  <si>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</si>
  <si>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</si>
  <si>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</si>
  <si>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</si>
  <si>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</si>
  <si>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</si>
  <si>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</si>
  <si>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</si>
  <si>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</si>
  <si>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</si>
  <si>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</si>
  <si>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</si>
  <si>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</si>
  <si>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</si>
  <si>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</si>
  <si>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</si>
  <si>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</si>
  <si>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</si>
  <si>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</si>
  <si>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</si>
  <si>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</si>
  <si>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</si>
  <si>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</si>
  <si>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</si>
  <si>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</si>
  <si>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</si>
  <si>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</si>
  <si>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</si>
  <si>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</si>
  <si>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</si>
  <si>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</si>
  <si>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</si>
  <si>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</si>
  <si>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</si>
  <si>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</si>
  <si>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</si>
  <si>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</si>
  <si>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</si>
  <si>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</si>
  <si>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</si>
  <si>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</si>
  <si>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</si>
  <si>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</si>
  <si>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</si>
  <si>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</si>
  <si>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</si>
  <si>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</si>
  <si>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</si>
  <si>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</si>
  <si>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</si>
  <si>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</si>
  <si>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</si>
  <si>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</si>
  <si>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</si>
  <si>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</si>
  <si>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</si>
  <si>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</si>
  <si>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</si>
  <si>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</si>
  <si>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</si>
  <si>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</si>
  <si>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</si>
  <si>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</si>
  <si>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</si>
  <si>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</si>
  <si>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</si>
  <si>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</si>
  <si>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</si>
  <si>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</si>
  <si>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</si>
  <si>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</si>
  <si>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</si>
  <si>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</si>
  <si>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</si>
  <si>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</si>
  <si>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</si>
  <si>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</si>
  <si>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</si>
  <si>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</si>
  <si>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</si>
  <si>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</si>
  <si>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</si>
  <si>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</si>
  <si>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</si>
  <si>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</si>
  <si>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</si>
  <si>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</si>
  <si>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</si>
  <si>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</si>
  <si>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</si>
  <si>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</si>
  <si>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</si>
  <si>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</si>
  <si>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</si>
  <si>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</si>
  <si>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</si>
  <si>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</si>
  <si>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</si>
  <si>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</si>
  <si>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</si>
  <si>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</si>
  <si>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</si>
  <si>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</si>
  <si>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</si>
  <si>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</si>
  <si>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</si>
  <si>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</si>
  <si>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</si>
  <si>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</si>
  <si>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</si>
  <si>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</si>
  <si>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</si>
  <si>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</si>
  <si>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</si>
  <si>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</si>
  <si>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</si>
  <si>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</si>
  <si>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</si>
  <si>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</si>
  <si>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</si>
  <si>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</si>
  <si>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</si>
  <si>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</si>
  <si>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</si>
  <si>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</si>
  <si>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</si>
  <si>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</si>
  <si>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</si>
  <si>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</si>
  <si>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</si>
  <si>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</si>
  <si>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</si>
  <si>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</si>
  <si>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</si>
  <si>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</si>
  <si>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</si>
  <si>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</si>
  <si>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</si>
  <si>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</si>
  <si>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</si>
  <si>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</si>
  <si>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</si>
  <si>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</si>
  <si>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</si>
  <si>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</si>
  <si>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</si>
  <si>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</si>
  <si>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</si>
  <si>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</si>
  <si>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</si>
  <si>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</si>
  <si>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</si>
  <si>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</si>
  <si>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</si>
  <si>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</si>
  <si>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</si>
  <si>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</si>
  <si>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</si>
  <si>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</si>
  <si>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</si>
  <si>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</si>
  <si>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</si>
  <si>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</si>
  <si>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</si>
  <si>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</si>
  <si>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</si>
  <si>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</si>
  <si>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</si>
  <si>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</si>
  <si>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</si>
  <si>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</si>
  <si>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</si>
  <si>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</si>
  <si>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</si>
  <si>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</si>
  <si>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</si>
  <si>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</si>
  <si>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</si>
  <si>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</si>
  <si>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</si>
  <si>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</si>
  <si>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</si>
  <si>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</si>
  <si>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</si>
  <si>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</si>
  <si>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</si>
  <si>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</si>
  <si>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</si>
  <si>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</si>
  <si>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</si>
  <si>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</si>
  <si>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</si>
  <si>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</si>
  <si>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</si>
  <si>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</si>
  <si>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</si>
  <si>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</si>
  <si>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</si>
  <si>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</si>
  <si>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</si>
  <si>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</si>
  <si>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</si>
  <si>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</si>
  <si>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</si>
  <si>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</si>
  <si>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</si>
  <si>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</si>
  <si>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</si>
  <si>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</si>
  <si>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</si>
  <si>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</si>
  <si>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</si>
  <si>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</si>
  <si>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</si>
  <si>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</si>
  <si>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</si>
  <si>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</si>
  <si>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</si>
  <si>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</si>
  <si>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</si>
  <si>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</si>
  <si>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</si>
  <si>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</si>
  <si>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</si>
  <si>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</si>
  <si>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</si>
  <si>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</si>
  <si>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</si>
  <si>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</si>
  <si>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</si>
  <si>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</si>
  <si>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</si>
  <si>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</si>
  <si>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</si>
  <si>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</si>
  <si>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</si>
  <si>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</si>
  <si>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</si>
  <si>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</si>
  <si>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</si>
  <si>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</si>
  <si>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</si>
  <si>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</si>
  <si>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</si>
  <si>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</si>
  <si>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</si>
  <si>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</si>
  <si>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</si>
  <si>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</si>
  <si>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</si>
  <si>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</si>
  <si>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</si>
  <si>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</si>
  <si>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</si>
  <si>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</si>
  <si>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</si>
  <si>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</si>
  <si>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</si>
  <si>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</si>
  <si>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</si>
  <si>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</si>
  <si>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</si>
  <si>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</si>
  <si>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</si>
  <si>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</si>
  <si>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</si>
  <si>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</si>
  <si>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</si>
  <si>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</si>
  <si>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</si>
  <si>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</si>
  <si>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</si>
  <si>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</si>
  <si>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</si>
  <si>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</si>
  <si>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</si>
  <si>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</si>
  <si>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</si>
  <si>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</si>
  <si>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</si>
  <si>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</si>
  <si>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</si>
  <si>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</si>
  <si>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</si>
  <si>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</si>
  <si>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</si>
  <si>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</si>
  <si>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</si>
  <si>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</si>
  <si>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</si>
  <si>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</si>
  <si>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</si>
  <si>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</si>
  <si>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</si>
  <si>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</si>
  <si>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</si>
  <si>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</si>
  <si>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</si>
  <si>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</si>
  <si>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</si>
  <si>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</si>
  <si>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</si>
  <si>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</si>
  <si>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</si>
  <si>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</si>
  <si>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</si>
  <si>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</si>
  <si>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</si>
  <si>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</si>
  <si>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</si>
  <si>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</si>
  <si>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</si>
  <si>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</si>
  <si>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</si>
  <si>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</si>
  <si>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</si>
  <si>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</si>
  <si>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</si>
  <si>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</si>
  <si>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</si>
  <si>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</si>
  <si>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</si>
  <si>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</si>
  <si>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</si>
  <si>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</si>
  <si>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</si>
  <si>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</si>
  <si>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</si>
  <si>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</si>
  <si>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</si>
  <si>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</si>
  <si>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</si>
  <si>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</si>
  <si>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</si>
  <si>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</si>
  <si>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</si>
  <si>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</si>
  <si>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</si>
  <si>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</si>
  <si>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</si>
  <si>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</si>
  <si>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</si>
  <si>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</si>
  <si>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</si>
  <si>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</si>
  <si>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</si>
  <si>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</si>
  <si>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</si>
  <si>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</si>
  <si>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</si>
  <si>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</si>
  <si>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</si>
  <si>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</si>
  <si>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</si>
  <si>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</si>
  <si>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</si>
  <si>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</si>
  <si>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</si>
  <si>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</si>
  <si>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</si>
  <si>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</si>
  <si>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</si>
  <si>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</si>
  <si>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</si>
  <si>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</si>
  <si>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</si>
  <si>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</si>
  <si>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</si>
  <si>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</si>
  <si>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</si>
  <si>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</si>
  <si>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</si>
  <si>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</si>
  <si>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</si>
  <si>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</si>
  <si>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</si>
  <si>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</si>
  <si>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</si>
  <si>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</si>
  <si>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</si>
  <si>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</si>
  <si>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</si>
  <si>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</si>
  <si>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</si>
  <si>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</si>
  <si>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</si>
  <si>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</si>
  <si>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</si>
  <si>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</si>
  <si>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</si>
  <si>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</si>
  <si>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</si>
  <si>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</si>
  <si>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</si>
  <si>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</si>
  <si>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</si>
  <si>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</si>
  <si>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</si>
  <si>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</si>
  <si>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</si>
  <si>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</si>
  <si>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</si>
  <si>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</si>
  <si>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</si>
  <si>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</si>
  <si>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</si>
  <si>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</si>
  <si>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</si>
  <si>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</si>
  <si>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</si>
  <si>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</si>
  <si>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</si>
  <si>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</si>
  <si>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</si>
  <si>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</si>
  <si>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</si>
  <si>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</si>
  <si>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</si>
  <si>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</si>
  <si>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</si>
  <si>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</si>
  <si>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</si>
  <si>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</si>
  <si>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</si>
  <si>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</si>
  <si>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</si>
  <si>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</si>
  <si>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</si>
  <si>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</si>
  <si>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</si>
  <si>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</si>
  <si>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</si>
  <si>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</si>
  <si>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</si>
  <si>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</si>
  <si>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</si>
  <si>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</si>
  <si>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</si>
  <si>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</si>
  <si>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</si>
  <si>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</si>
  <si>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</si>
  <si>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</si>
  <si>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</si>
  <si>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</si>
  <si>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</si>
  <si>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</si>
  <si>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</si>
  <si>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</si>
  <si>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</si>
  <si>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</si>
  <si>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</si>
  <si>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</si>
  <si>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</si>
  <si>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</si>
  <si>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</si>
  <si>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</si>
  <si>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</si>
  <si>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</si>
  <si>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</si>
  <si>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</si>
  <si>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</si>
  <si>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</si>
  <si>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</si>
  <si>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</si>
  <si>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</si>
  <si>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</si>
  <si>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</si>
  <si>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</si>
  <si>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</si>
  <si>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</si>
  <si>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</si>
  <si>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</si>
  <si>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</si>
  <si>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</si>
  <si>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</si>
  <si>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</si>
  <si>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</si>
  <si>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</si>
  <si>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</si>
  <si>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</si>
  <si>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</si>
  <si>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</si>
  <si>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</si>
  <si>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</si>
  <si>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</si>
  <si>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</si>
  <si>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</si>
  <si>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</si>
  <si>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</si>
  <si>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</si>
  <si>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</si>
  <si>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</si>
  <si>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</si>
  <si>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</si>
  <si>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</si>
  <si>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</si>
  <si>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</si>
  <si>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</si>
  <si>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</si>
  <si>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</si>
  <si>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</si>
  <si>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</si>
  <si>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</si>
  <si>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</si>
  <si>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</si>
  <si>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</si>
  <si>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</si>
  <si>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</si>
  <si>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</si>
  <si>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</si>
  <si>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</si>
  <si>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</si>
  <si>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</si>
  <si>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</si>
  <si>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</si>
  <si>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</si>
  <si>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</si>
  <si>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</si>
  <si>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</si>
  <si>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</si>
  <si>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</si>
  <si>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</si>
  <si>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</si>
  <si>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</si>
  <si>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</si>
  <si>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</si>
  <si>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</si>
  <si>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</si>
  <si>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</si>
  <si>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</si>
  <si>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</si>
  <si>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</si>
  <si>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</si>
  <si>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</si>
  <si>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</si>
  <si>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</si>
  <si>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</si>
  <si>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</si>
  <si>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</si>
  <si>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</si>
  <si>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</si>
  <si>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</si>
  <si>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</si>
  <si>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</si>
  <si>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</si>
  <si>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</si>
  <si>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</si>
  <si>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</si>
  <si>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</si>
  <si>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</si>
  <si>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</si>
  <si>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</si>
  <si>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</si>
  <si>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</si>
  <si>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</si>
  <si>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</si>
  <si>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</si>
  <si>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</si>
  <si>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</si>
  <si>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</si>
  <si>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</si>
  <si>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</si>
  <si>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</si>
  <si>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</si>
  <si>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</si>
  <si>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</si>
  <si>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</si>
  <si>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</si>
  <si>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</si>
  <si>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</si>
  <si>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</si>
  <si>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</si>
  <si>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</si>
  <si>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</si>
  <si>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</si>
  <si>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</si>
  <si>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</si>
  <si>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</si>
  <si>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</si>
  <si>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</si>
  <si>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</si>
  <si>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</si>
  <si>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</si>
  <si>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</si>
  <si>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</si>
  <si>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</si>
  <si>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</si>
  <si>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</si>
  <si>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</si>
  <si>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</si>
  <si>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</si>
  <si>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</si>
  <si>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</si>
  <si>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</si>
  <si>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</si>
  <si>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</si>
  <si>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</si>
  <si>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</si>
  <si>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</si>
  <si>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</si>
  <si>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</si>
  <si>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</si>
  <si>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</si>
  <si>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</si>
  <si>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</si>
  <si>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</si>
  <si>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</si>
  <si>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</si>
  <si>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</si>
  <si>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</si>
  <si>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</si>
  <si>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</si>
  <si>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</si>
  <si>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</si>
  <si>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</si>
  <si>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</si>
  <si>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</si>
  <si>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</si>
  <si>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</si>
  <si>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</si>
  <si>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</si>
  <si>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</si>
  <si>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</si>
  <si>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</si>
  <si>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</si>
  <si>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</si>
  <si>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</si>
  <si>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</si>
  <si>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</si>
  <si>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</si>
  <si>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</si>
  <si>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</si>
  <si>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</si>
  <si>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</si>
  <si>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</si>
  <si>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</si>
  <si>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</si>
  <si>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</si>
  <si>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</si>
  <si>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</si>
  <si>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</si>
  <si>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</si>
  <si>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</si>
  <si>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</si>
  <si>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</si>
  <si>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</si>
  <si>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</si>
  <si>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</si>
  <si>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</si>
  <si>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</si>
  <si>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</si>
  <si>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</si>
  <si>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</si>
  <si>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</si>
  <si>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</si>
  <si>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</si>
  <si>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</si>
  <si>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</si>
  <si>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</si>
  <si>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</si>
  <si>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</si>
  <si>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</si>
  <si>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</si>
  <si>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</si>
  <si>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</si>
  <si>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</si>
  <si>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</si>
  <si>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</si>
  <si>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</si>
  <si>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</si>
  <si>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</si>
  <si>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</si>
  <si>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</si>
  <si>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</si>
  <si>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</si>
  <si>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</si>
  <si>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</si>
  <si>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</si>
  <si>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</si>
  <si>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</si>
  <si>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</si>
  <si>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</si>
  <si>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</si>
  <si>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</si>
  <si>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</si>
  <si>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</si>
  <si>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</si>
  <si>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</si>
  <si>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</si>
  <si>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</si>
  <si>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</si>
  <si>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</si>
  <si>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</si>
  <si>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</si>
  <si>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</si>
  <si>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</si>
  <si>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</si>
  <si>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</si>
  <si>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</si>
  <si>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</si>
  <si>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</si>
  <si>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</si>
  <si>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</si>
  <si>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</si>
  <si>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</si>
  <si>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</si>
  <si>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</si>
  <si>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</si>
  <si>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</si>
  <si>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</si>
  <si>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</si>
  <si>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</si>
  <si>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</si>
  <si>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</si>
  <si>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</si>
  <si>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</si>
  <si>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</si>
  <si>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</si>
  <si>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</si>
  <si>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</si>
  <si>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</si>
  <si>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</si>
  <si>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</si>
  <si>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</si>
  <si>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</si>
  <si>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</si>
  <si>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</si>
  <si>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</si>
  <si>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</si>
  <si>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</si>
  <si>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</si>
  <si>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</si>
  <si>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</si>
  <si>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</si>
  <si>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</si>
  <si>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</si>
  <si>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</si>
  <si>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</si>
  <si>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</si>
  <si>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</si>
  <si>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</si>
  <si>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</si>
  <si>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</si>
  <si>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</si>
  <si>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</si>
  <si>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</si>
  <si>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</si>
  <si>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</si>
  <si>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</si>
  <si>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</si>
  <si>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</si>
  <si>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</si>
  <si>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</si>
  <si>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</si>
  <si>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</si>
  <si>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</si>
  <si>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</si>
  <si>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</si>
  <si>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</si>
  <si>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</si>
  <si>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</si>
  <si>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</si>
  <si>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</si>
  <si>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</si>
  <si>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</si>
  <si>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</si>
  <si>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</si>
  <si>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</si>
  <si>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</si>
  <si>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</si>
  <si>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</si>
  <si>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</si>
  <si>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</si>
  <si>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</si>
  <si>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</si>
  <si>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</si>
  <si>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</si>
  <si>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</si>
  <si>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</si>
  <si>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</si>
  <si>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</si>
  <si>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</si>
  <si>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</si>
  <si>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</si>
  <si>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</si>
  <si>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</si>
  <si>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</si>
  <si>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</si>
  <si>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</si>
  <si>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</si>
  <si>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</si>
  <si>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</si>
  <si>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</si>
  <si>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</si>
  <si>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</si>
  <si>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</si>
  <si>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</si>
  <si>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</si>
  <si>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</si>
  <si>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</si>
  <si>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</si>
  <si>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</si>
  <si>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</si>
  <si>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</si>
  <si>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</si>
  <si>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</si>
  <si>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</si>
  <si>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</si>
  <si>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</si>
  <si>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</si>
  <si>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</si>
  <si>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</si>
  <si>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</si>
  <si>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</si>
  <si>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</si>
  <si>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</si>
  <si>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</si>
  <si>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</si>
  <si>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</si>
  <si>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</si>
  <si>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</si>
  <si>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</si>
  <si>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</si>
  <si>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</si>
  <si>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</si>
  <si>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</si>
  <si>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</si>
  <si>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</si>
  <si>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</si>
  <si>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</si>
  <si>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</si>
  <si>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</si>
  <si>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</si>
  <si>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</si>
  <si>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</si>
  <si>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</si>
  <si>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</si>
  <si>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</si>
  <si>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</si>
  <si>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</si>
  <si>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</si>
  <si>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</si>
  <si>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</si>
  <si>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</si>
  <si>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</si>
  <si>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</si>
  <si>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</si>
  <si>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</si>
  <si>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</si>
  <si>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</si>
  <si>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</si>
  <si>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</si>
  <si>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</si>
  <si>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</si>
  <si>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</si>
  <si>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</si>
  <si>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</si>
  <si>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</si>
  <si>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</si>
  <si>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</si>
  <si>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</si>
  <si>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</si>
  <si>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</si>
  <si>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</si>
  <si>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</si>
  <si>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</si>
  <si>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</si>
  <si>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</si>
  <si>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</si>
  <si>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</si>
  <si>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</si>
  <si>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</si>
  <si>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</si>
  <si>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</si>
  <si>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</si>
  <si>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</si>
  <si>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</si>
  <si>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</si>
  <si>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</si>
  <si>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</si>
  <si>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</si>
  <si>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</si>
  <si>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</si>
  <si>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</si>
  <si>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</si>
  <si>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</si>
  <si>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</si>
  <si>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</si>
  <si>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</si>
  <si>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</si>
  <si>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</si>
  <si>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</si>
  <si>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</si>
  <si>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</si>
  <si>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</si>
  <si>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</si>
  <si>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</si>
  <si>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</si>
  <si>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</si>
  <si>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</si>
  <si>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</si>
  <si>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</si>
  <si>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</si>
  <si>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</si>
  <si>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</si>
  <si>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</si>
  <si>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</si>
  <si>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</si>
  <si>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</si>
  <si>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</si>
  <si>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</si>
  <si>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</si>
  <si>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</si>
  <si>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</si>
  <si>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</si>
  <si>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</si>
  <si>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</si>
  <si>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</si>
  <si>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</si>
  <si>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</si>
  <si>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</si>
  <si>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</si>
  <si>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</si>
  <si>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</si>
  <si>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</si>
  <si>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</si>
  <si>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</si>
  <si>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</si>
  <si>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</si>
  <si>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</si>
  <si>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</si>
  <si>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</si>
  <si>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</si>
  <si>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</si>
  <si>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</si>
  <si>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</si>
  <si>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</si>
  <si>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</si>
  <si>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</si>
  <si>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</si>
  <si>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</si>
  <si>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</si>
  <si>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</si>
  <si>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</si>
  <si>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</si>
  <si>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</si>
  <si>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</si>
  <si>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</si>
  <si>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</si>
  <si>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</si>
  <si>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</si>
  <si>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</si>
  <si>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</si>
  <si>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</si>
  <si>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</si>
  <si>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</si>
  <si>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</si>
  <si>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</si>
  <si>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</si>
  <si>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</si>
  <si>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</si>
  <si>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</si>
  <si>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</si>
  <si>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</si>
  <si>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</si>
  <si>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</si>
  <si>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</si>
  <si>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</si>
  <si>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</si>
  <si>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</si>
  <si>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</si>
  <si>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</si>
  <si>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</si>
  <si>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</si>
  <si>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</si>
  <si>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</si>
  <si>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</si>
  <si>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</si>
  <si>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</si>
  <si>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</si>
  <si>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</si>
  <si>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</si>
  <si>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</si>
  <si>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</si>
  <si>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</si>
  <si>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</si>
  <si>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</si>
  <si>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</si>
  <si>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</si>
  <si>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</si>
  <si>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</si>
  <si>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</si>
  <si>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</si>
  <si>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</si>
  <si>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</si>
  <si>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</si>
  <si>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</si>
  <si>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</si>
  <si>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</si>
  <si>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</si>
  <si>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</si>
  <si>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</si>
  <si>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</si>
  <si>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</si>
  <si>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</si>
  <si>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</si>
  <si>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</si>
  <si>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</si>
  <si>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</si>
  <si>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</si>
  <si>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</si>
  <si>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</si>
  <si>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</si>
  <si>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</si>
  <si>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</si>
  <si>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</si>
  <si>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</si>
  <si>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</si>
  <si>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</si>
  <si>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</si>
  <si>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</si>
  <si>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</si>
  <si>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</si>
  <si>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</si>
  <si>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</si>
  <si>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</si>
  <si>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</si>
  <si>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</si>
  <si>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</si>
  <si>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</si>
  <si>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</si>
  <si>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</si>
  <si>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</si>
  <si>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</si>
  <si>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</si>
  <si>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</si>
  <si>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</si>
  <si>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</si>
  <si>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</si>
  <si>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</si>
  <si>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</si>
  <si>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</si>
  <si>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</si>
  <si>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</si>
  <si>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</si>
  <si>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</si>
  <si>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</si>
  <si>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</si>
  <si>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</si>
  <si>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</si>
  <si>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</si>
  <si>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</si>
  <si>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</si>
  <si>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</si>
  <si>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</si>
  <si>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</si>
  <si>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</si>
  <si>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</si>
  <si>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</si>
  <si>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</si>
  <si>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</si>
  <si>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</si>
  <si>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</si>
  <si>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</si>
  <si>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</si>
  <si>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</si>
  <si>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</si>
  <si>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</si>
  <si>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</si>
  <si>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</si>
  <si>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</si>
  <si>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</si>
  <si>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</si>
  <si>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</si>
  <si>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</si>
  <si>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</si>
  <si>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</si>
  <si>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</si>
  <si>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</si>
  <si>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</si>
  <si>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</si>
  <si>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</si>
  <si>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</si>
  <si>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</si>
  <si>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</si>
  <si>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</si>
  <si>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</si>
  <si>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</si>
  <si>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</si>
  <si>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</si>
  <si>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</si>
  <si>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</si>
  <si>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</si>
  <si>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</si>
  <si>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</si>
  <si>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</si>
  <si>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</si>
  <si>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</si>
  <si>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</si>
  <si>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</si>
  <si>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</si>
  <si>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</si>
  <si>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</si>
  <si>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</si>
  <si>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</si>
  <si>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</si>
  <si>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</si>
  <si>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</si>
  <si>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</si>
  <si>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</si>
  <si>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</si>
  <si>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</si>
  <si>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</si>
  <si>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</si>
  <si>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</si>
  <si>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</si>
  <si>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</si>
  <si>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</si>
  <si>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</si>
  <si>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</si>
  <si>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</si>
  <si>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</si>
  <si>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</si>
  <si>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</si>
  <si>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</si>
  <si>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</si>
  <si>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</si>
  <si>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</si>
  <si>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</si>
  <si>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</si>
  <si>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</si>
  <si>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</si>
  <si>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</si>
  <si>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</si>
  <si>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</si>
  <si>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</si>
  <si>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</si>
  <si>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</si>
  <si>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</si>
  <si>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</si>
  <si>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</si>
  <si>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</si>
  <si>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</si>
  <si>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</si>
  <si>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</si>
  <si>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</si>
  <si>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</si>
  <si>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</si>
  <si>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</si>
  <si>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</si>
  <si>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</si>
  <si>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</si>
  <si>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</si>
  <si>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</si>
  <si>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</si>
  <si>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</si>
  <si>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</si>
  <si>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</si>
  <si>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</si>
  <si>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</si>
  <si>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</si>
  <si>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</si>
  <si>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</si>
  <si>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</si>
  <si>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</si>
  <si>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</si>
  <si>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</si>
  <si>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</si>
  <si>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</si>
  <si>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</si>
  <si>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</si>
  <si>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</si>
  <si>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</si>
  <si>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</si>
  <si>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</si>
  <si>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</si>
  <si>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</si>
  <si>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</si>
  <si>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</si>
  <si>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</si>
  <si>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</si>
  <si>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</si>
  <si>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</si>
  <si>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</si>
  <si>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</si>
  <si>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</si>
  <si>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</si>
  <si>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</si>
  <si>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</si>
  <si>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</si>
  <si>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</si>
  <si>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</si>
  <si>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</si>
  <si>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</si>
  <si>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</si>
  <si>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</si>
  <si>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</si>
  <si>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</si>
  <si>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</si>
  <si>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</si>
  <si>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</si>
  <si>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</si>
  <si>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</si>
  <si>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</si>
  <si>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</si>
  <si>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</si>
  <si>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</si>
  <si>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</si>
  <si>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</si>
  <si>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</si>
  <si>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</si>
  <si>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</si>
  <si>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</si>
  <si>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</si>
  <si>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</si>
  <si>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</si>
  <si>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</si>
  <si>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</si>
  <si>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</si>
  <si>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</si>
  <si>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</si>
  <si>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</si>
  <si>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</si>
  <si>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</si>
  <si>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</si>
  <si>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</si>
  <si>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</si>
  <si>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</si>
  <si>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</si>
  <si>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</si>
  <si>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</si>
  <si>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</si>
  <si>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</si>
  <si>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</si>
  <si>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</si>
  <si>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</si>
  <si>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</si>
  <si>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</si>
  <si>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</si>
  <si>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</si>
  <si>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</si>
  <si>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</si>
  <si>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</si>
  <si>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</si>
  <si>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</si>
  <si>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</si>
  <si>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</si>
  <si>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</si>
  <si>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</si>
  <si>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</si>
  <si>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</si>
  <si>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</si>
  <si>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</si>
  <si>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</si>
  <si>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</si>
  <si>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</si>
  <si>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</si>
  <si>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</si>
  <si>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</si>
  <si>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</si>
  <si>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</si>
  <si>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</si>
  <si>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</si>
  <si>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</si>
  <si>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</si>
  <si>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</si>
  <si>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</si>
  <si>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</si>
  <si>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</si>
  <si>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</si>
  <si>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</si>
  <si>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</si>
  <si>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</si>
  <si>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</si>
  <si>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</si>
  <si>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</si>
  <si>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</si>
  <si>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</si>
  <si>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</si>
  <si>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</si>
  <si>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</si>
  <si>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</si>
  <si>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</si>
  <si>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</si>
  <si>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</si>
  <si>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</si>
  <si>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</si>
  <si>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</si>
  <si>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</si>
  <si>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</si>
  <si>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</si>
  <si>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</si>
  <si>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</si>
  <si>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</si>
  <si>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</si>
  <si>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</si>
  <si>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</si>
  <si>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</si>
  <si>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</si>
  <si>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</si>
  <si>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</si>
  <si>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</si>
  <si>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</si>
  <si>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</si>
  <si>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</si>
  <si>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</si>
  <si>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</si>
  <si>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</si>
  <si>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</si>
  <si>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</si>
  <si>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</si>
  <si>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</si>
  <si>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</si>
  <si>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</si>
  <si>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</si>
  <si>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</si>
  <si>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</si>
  <si>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</si>
  <si>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</si>
  <si>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</si>
  <si>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</si>
  <si>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</si>
  <si>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</si>
  <si>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</si>
  <si>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</si>
  <si>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</si>
  <si>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</si>
  <si>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</si>
  <si>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</si>
  <si>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</si>
  <si>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</si>
  <si>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</si>
  <si>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</si>
  <si>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</si>
  <si>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</si>
  <si>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</si>
  <si>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</si>
  <si>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</si>
  <si>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</si>
  <si>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</si>
  <si>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</si>
  <si>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</si>
  <si>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</si>
  <si>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</si>
  <si>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</si>
  <si>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</si>
  <si>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</si>
  <si>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</si>
  <si>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</si>
  <si>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</si>
  <si>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</si>
  <si>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</si>
  <si>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</si>
  <si>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</si>
  <si>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</si>
  <si>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</si>
  <si>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</si>
  <si>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</si>
  <si>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</si>
  <si>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</si>
  <si>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</si>
  <si>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</si>
  <si>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</si>
  <si>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</si>
  <si>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</si>
  <si>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</si>
  <si>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</si>
  <si>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</si>
  <si>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</si>
  <si>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</si>
  <si>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</si>
  <si>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</si>
  <si>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</si>
  <si>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</si>
  <si>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</si>
  <si>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</si>
  <si>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</si>
  <si>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</si>
  <si>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</si>
  <si>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</si>
  <si>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</si>
  <si>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</si>
  <si>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</si>
  <si>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</si>
  <si>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</si>
  <si>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</si>
  <si>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</si>
  <si>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</si>
  <si>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</si>
  <si>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</si>
  <si>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</si>
  <si>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</si>
  <si>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</si>
  <si>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</si>
  <si>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</si>
  <si>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</si>
  <si>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</si>
  <si>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</si>
  <si>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</si>
  <si>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</si>
  <si>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</si>
  <si>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</si>
  <si>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</si>
  <si>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</si>
  <si>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</si>
  <si>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</si>
  <si>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</si>
  <si>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</si>
  <si>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</si>
  <si>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</si>
  <si>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</si>
  <si>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</si>
  <si>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</si>
  <si>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</si>
  <si>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</si>
  <si>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</si>
  <si>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</si>
  <si>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</si>
  <si>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</si>
  <si>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</si>
  <si>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</si>
  <si>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</si>
  <si>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</si>
  <si>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</si>
  <si>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</si>
  <si>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</si>
  <si>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</si>
  <si>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</si>
  <si>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</si>
  <si>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</si>
  <si>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</si>
  <si>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</si>
  <si>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</si>
  <si>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</si>
  <si>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</si>
  <si>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</si>
  <si>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</si>
  <si>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</si>
  <si>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</si>
  <si>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</si>
  <si>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</si>
  <si>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</si>
  <si>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</si>
  <si>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</si>
  <si>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</si>
  <si>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</si>
  <si>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</si>
  <si>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</si>
  <si>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</si>
  <si>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</si>
  <si>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</si>
  <si>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</si>
  <si>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</si>
  <si>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</si>
  <si>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</si>
  <si>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</si>
  <si>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</si>
  <si>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</si>
  <si>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</si>
  <si>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</si>
  <si>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</si>
  <si>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</si>
  <si>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</si>
  <si>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</si>
  <si>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</si>
  <si>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</si>
  <si>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</si>
  <si>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</si>
  <si>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</si>
  <si>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</si>
  <si>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</si>
  <si>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</si>
  <si>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</si>
  <si>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</si>
  <si>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</si>
  <si>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</si>
  <si>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</si>
  <si>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</si>
  <si>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</si>
  <si>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</si>
  <si>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</si>
  <si>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</si>
  <si>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</si>
  <si>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</si>
  <si>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</si>
  <si>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</si>
  <si>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</si>
  <si>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</si>
  <si>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</si>
  <si>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</si>
  <si>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</si>
  <si>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</si>
  <si>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</si>
  <si>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</si>
  <si>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</si>
  <si>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</si>
  <si>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</si>
  <si>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</si>
  <si>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</si>
  <si>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</si>
  <si>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</si>
  <si>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</si>
  <si>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</si>
  <si>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</si>
  <si>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</si>
  <si>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</si>
  <si>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</si>
  <si>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</si>
  <si>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</si>
  <si>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</si>
  <si>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</si>
  <si>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</si>
  <si>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</si>
  <si>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</si>
  <si>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</si>
  <si>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</si>
  <si>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</si>
  <si>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</si>
  <si>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</si>
  <si>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</si>
  <si>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</si>
  <si>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</si>
  <si>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</si>
  <si>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</si>
  <si>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</si>
  <si>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</si>
  <si>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</si>
  <si>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</si>
  <si>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</si>
  <si>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</si>
  <si>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</si>
  <si>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</si>
  <si>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</si>
  <si>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</si>
  <si>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</si>
  <si>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</si>
  <si>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</si>
  <si>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</si>
  <si>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</si>
  <si>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</si>
  <si>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</si>
  <si>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</si>
  <si>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</si>
  <si>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</si>
  <si>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</si>
  <si>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</si>
  <si>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</si>
  <si>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</si>
  <si>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</si>
  <si>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</si>
  <si>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</si>
  <si>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</si>
  <si>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</si>
  <si>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</si>
  <si>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</si>
  <si>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</si>
  <si>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</si>
  <si>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</si>
  <si>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</si>
  <si>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</si>
  <si>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</si>
  <si>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</si>
  <si>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</si>
  <si>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</si>
  <si>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</si>
  <si>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</si>
  <si>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</si>
  <si>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</si>
  <si>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</si>
  <si>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</si>
  <si>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</si>
  <si>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</si>
  <si>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</si>
  <si>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</si>
  <si>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</si>
  <si>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</si>
  <si>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</si>
  <si>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</si>
  <si>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</si>
  <si>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</si>
  <si>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</si>
  <si>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</si>
  <si>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</si>
  <si>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</si>
  <si>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</si>
  <si>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</si>
  <si>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</si>
  <si>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</si>
  <si>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</si>
  <si>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</si>
  <si>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</si>
  <si>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</si>
  <si>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</si>
  <si>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</si>
  <si>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</si>
  <si>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</si>
  <si>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</si>
  <si>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</si>
  <si>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</si>
  <si>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</si>
  <si>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</si>
  <si>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</si>
  <si>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</si>
  <si>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</si>
  <si>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</si>
  <si>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</si>
  <si>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</si>
  <si>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</si>
  <si>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</si>
  <si>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</si>
  <si>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</si>
  <si>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</si>
  <si>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</si>
  <si>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</si>
  <si>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</si>
  <si>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</si>
  <si>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</si>
  <si>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</si>
  <si>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</si>
  <si>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</si>
  <si>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</si>
  <si>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</si>
  <si>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</si>
  <si>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</si>
  <si>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</si>
  <si>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</si>
  <si>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</si>
  <si>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</si>
  <si>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</si>
  <si>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</si>
  <si>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</si>
  <si>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</si>
  <si>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</si>
  <si>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</si>
  <si>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</si>
  <si>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</si>
  <si>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</si>
  <si>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</si>
  <si>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</si>
  <si>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</si>
  <si>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</si>
  <si>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</si>
  <si>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</si>
  <si>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</si>
  <si>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</si>
  <si>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</si>
  <si>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</si>
  <si>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</si>
  <si>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</si>
  <si>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</si>
  <si>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</si>
  <si>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</si>
  <si>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</si>
  <si>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</si>
  <si>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</si>
  <si>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</si>
  <si>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</si>
  <si>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</si>
  <si>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</si>
  <si>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</si>
  <si>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</si>
  <si>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</si>
  <si>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</si>
  <si>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</si>
  <si>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</si>
  <si>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</si>
  <si>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</si>
  <si>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</si>
  <si>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</si>
  <si>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</si>
  <si>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</si>
  <si>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</si>
  <si>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</si>
  <si>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</si>
  <si>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</si>
  <si>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</si>
  <si>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</si>
  <si>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</si>
  <si>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</si>
  <si>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</si>
  <si>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</si>
  <si>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</si>
  <si>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</si>
  <si>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</si>
  <si>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</si>
  <si>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</si>
  <si>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</si>
  <si>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</si>
  <si>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</si>
  <si>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</si>
  <si>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</si>
  <si>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</si>
  <si>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</si>
  <si>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</si>
  <si>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</si>
  <si>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</si>
  <si>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</si>
  <si>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</si>
  <si>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</si>
  <si>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</si>
  <si>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</si>
  <si>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</si>
  <si>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</si>
  <si>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</si>
  <si>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</si>
  <si>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</si>
  <si>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</si>
  <si>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</si>
  <si>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</si>
  <si>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</si>
  <si>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</si>
  <si>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</si>
  <si>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</si>
  <si>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</si>
  <si>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</si>
  <si>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</si>
  <si>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</si>
  <si>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</si>
  <si>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</si>
  <si>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</si>
  <si>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</si>
  <si>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</si>
  <si>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</si>
  <si>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</si>
  <si>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</si>
  <si>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</si>
  <si>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</si>
  <si>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</si>
  <si>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</si>
  <si>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</si>
  <si>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</si>
  <si>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</si>
  <si>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</si>
  <si>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</si>
  <si>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</si>
  <si>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</si>
  <si>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</si>
  <si>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</si>
  <si>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</si>
  <si>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</si>
  <si>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</si>
  <si>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</si>
  <si>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</si>
  <si>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</si>
  <si>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</si>
  <si>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</si>
  <si>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</si>
  <si>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</si>
  <si>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</si>
  <si>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</si>
  <si>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</si>
  <si>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</si>
  <si>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</si>
  <si>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</si>
  <si>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</si>
  <si>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</si>
  <si>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</si>
  <si>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</si>
  <si>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</si>
  <si>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</si>
  <si>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</si>
  <si>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</si>
  <si>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</si>
  <si>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</si>
  <si>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</si>
  <si>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</si>
  <si>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</si>
  <si>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</si>
  <si>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</si>
  <si>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</si>
  <si>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</si>
  <si>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</si>
  <si>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</si>
  <si>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</si>
  <si>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</si>
  <si>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</si>
  <si>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</si>
  <si>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</si>
  <si>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</si>
  <si>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</si>
  <si>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</si>
  <si>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</si>
  <si>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</si>
  <si>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</si>
  <si>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</si>
  <si>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</si>
  <si>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</si>
  <si>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</si>
  <si>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</si>
  <si>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</si>
  <si>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</si>
  <si>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</si>
  <si>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</si>
  <si>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</si>
  <si>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</si>
  <si>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</si>
  <si>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</si>
  <si>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</si>
  <si>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</si>
  <si>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</si>
  <si>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</si>
  <si>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</si>
  <si>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</si>
  <si>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</si>
  <si>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</si>
  <si>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</si>
  <si>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</si>
  <si>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</si>
  <si>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</si>
  <si>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</si>
  <si>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</si>
  <si>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</si>
  <si>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</si>
  <si>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</si>
  <si>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</si>
  <si>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</si>
  <si>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</si>
  <si>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</si>
  <si>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</si>
  <si>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</si>
  <si>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</si>
  <si>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</si>
  <si>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</si>
  <si>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</si>
  <si>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</si>
  <si>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</si>
  <si>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</si>
  <si>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</si>
  <si>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</si>
  <si>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</si>
  <si>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</si>
  <si>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</si>
  <si>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</si>
  <si>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</si>
  <si>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</si>
  <si>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</si>
  <si>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</si>
  <si>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</si>
  <si>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</si>
  <si>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</si>
  <si>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</si>
  <si>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</si>
  <si>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</si>
  <si>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</si>
  <si>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</si>
  <si>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</si>
  <si>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</si>
  <si>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</si>
  <si>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</si>
  <si>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</si>
  <si>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</si>
  <si>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</si>
  <si>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</si>
  <si>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</si>
  <si>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</si>
  <si>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</si>
  <si>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</si>
  <si>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</si>
  <si>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</si>
  <si>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</si>
  <si>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</si>
  <si>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</si>
  <si>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</si>
  <si>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</si>
  <si>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</si>
  <si>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</si>
  <si>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</si>
  <si>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</si>
  <si>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</si>
  <si>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</si>
  <si>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</si>
  <si>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</si>
  <si>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</si>
  <si>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</si>
  <si>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</si>
  <si>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</si>
  <si>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</si>
  <si>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</si>
  <si>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</si>
  <si>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</si>
  <si>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</si>
  <si>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</si>
  <si>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</si>
  <si>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</si>
  <si>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</si>
  <si>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</si>
  <si>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</si>
  <si>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</si>
  <si>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</si>
  <si>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</si>
  <si>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</si>
  <si>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</si>
  <si>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</si>
  <si>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</si>
  <si>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</si>
  <si>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</si>
  <si>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</si>
  <si>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</si>
  <si>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</si>
  <si>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</si>
  <si>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</si>
  <si>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</si>
  <si>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</si>
  <si>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</si>
  <si>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</si>
  <si>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</si>
  <si>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</si>
  <si>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</si>
  <si>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</si>
  <si>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</si>
  <si>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</si>
  <si>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</si>
  <si>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</si>
  <si>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</si>
  <si>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</si>
  <si>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</si>
  <si>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</si>
  <si>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</si>
  <si>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</si>
  <si>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</si>
  <si>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</si>
  <si>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</si>
  <si>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</si>
  <si>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</si>
  <si>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</si>
  <si>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</si>
  <si>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</si>
  <si>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</si>
  <si>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</si>
  <si>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</si>
  <si>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</si>
  <si>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</si>
  <si>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</si>
  <si>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</si>
  <si>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</si>
  <si>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</si>
  <si>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</si>
  <si>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</si>
  <si>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</si>
  <si>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</si>
  <si>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</si>
  <si>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</si>
  <si>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</si>
  <si>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</si>
  <si>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</si>
  <si>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</si>
  <si>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</si>
  <si>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</si>
  <si>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</si>
  <si>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</si>
  <si>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</si>
  <si>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</si>
  <si>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</si>
  <si>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</si>
  <si>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</si>
  <si>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</si>
  <si>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</si>
  <si>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</si>
  <si>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</si>
  <si>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</si>
  <si>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</si>
  <si>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</si>
  <si>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</si>
  <si>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</si>
  <si>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</si>
  <si>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</si>
  <si>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</si>
  <si>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</si>
  <si>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</si>
  <si>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</si>
  <si>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</si>
  <si>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</si>
  <si>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</si>
  <si>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</si>
  <si>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</si>
  <si>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</si>
  <si>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</si>
  <si>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</si>
  <si>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</si>
  <si>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</si>
  <si>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</si>
  <si>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</si>
  <si>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</si>
  <si>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</si>
  <si>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</si>
  <si>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</si>
  <si>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</si>
  <si>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</si>
  <si>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</si>
  <si>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</si>
  <si>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</si>
  <si>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</si>
  <si>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</si>
  <si>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</si>
  <si>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</si>
  <si>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</si>
  <si>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</si>
  <si>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</si>
  <si>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</si>
  <si>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</si>
  <si>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</si>
  <si>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</si>
  <si>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</si>
  <si>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</si>
  <si>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</si>
  <si>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</si>
  <si>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</si>
  <si>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</si>
  <si>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</si>
  <si>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</si>
  <si>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</si>
  <si>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</si>
  <si>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</si>
  <si>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</si>
  <si>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</si>
  <si>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</si>
  <si>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</si>
  <si>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</si>
  <si>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</si>
  <si>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</si>
  <si>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</si>
  <si>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</si>
  <si>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</si>
  <si>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</si>
  <si>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</si>
  <si>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</si>
  <si>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</si>
  <si>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</si>
  <si>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</si>
  <si>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</si>
  <si>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</si>
  <si>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</si>
  <si>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</si>
  <si>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</si>
  <si>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</si>
  <si>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</si>
  <si>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</si>
  <si>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</si>
  <si>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</si>
  <si>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</si>
  <si>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</si>
  <si>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</si>
  <si>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</si>
  <si>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</si>
  <si>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</si>
  <si>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</si>
  <si>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</si>
  <si>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</si>
  <si>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</si>
  <si>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</si>
  <si>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</si>
  <si>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</si>
  <si>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</si>
  <si>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</si>
  <si>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</si>
  <si>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</si>
  <si>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</si>
  <si>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</si>
  <si>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</si>
  <si>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</si>
  <si>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</si>
  <si>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</si>
  <si>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</si>
  <si>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</si>
  <si>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</si>
  <si>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</si>
  <si>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</si>
  <si>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</si>
  <si>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</si>
  <si>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</si>
  <si>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</si>
  <si>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</si>
  <si>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</si>
  <si>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</si>
  <si>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</si>
  <si>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</si>
  <si>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</si>
  <si>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</si>
  <si>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</si>
  <si>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</si>
  <si>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</si>
  <si>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</si>
  <si>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</si>
  <si>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</si>
  <si>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</si>
  <si>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</si>
  <si>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</si>
  <si>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</si>
  <si>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</si>
  <si>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</si>
  <si>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</si>
  <si>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</si>
  <si>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</si>
  <si>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</si>
  <si>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</si>
  <si>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</si>
  <si>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</si>
  <si>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</si>
  <si>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</si>
  <si>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</si>
  <si>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</si>
  <si>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</si>
  <si>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</si>
  <si>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</si>
  <si>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</si>
  <si>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</si>
  <si>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</si>
  <si>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</si>
  <si>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</si>
  <si>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</si>
  <si>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</si>
  <si>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</si>
  <si>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</si>
  <si>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</si>
  <si>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</si>
  <si>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</si>
  <si>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</si>
  <si>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</si>
  <si>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</si>
  <si>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</si>
  <si>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</si>
  <si>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</si>
  <si>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</si>
  <si>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</si>
  <si>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</si>
  <si>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</si>
  <si>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</si>
  <si>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</si>
  <si>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</si>
  <si>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</si>
  <si>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</si>
  <si>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</si>
  <si>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</si>
  <si>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</si>
  <si>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</si>
  <si>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</si>
  <si>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</si>
  <si>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</si>
  <si>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</si>
  <si>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</si>
  <si>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</si>
  <si>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</si>
  <si>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</si>
  <si>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</si>
  <si>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</si>
  <si>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</si>
  <si>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</si>
  <si>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</si>
  <si>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</si>
  <si>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</si>
  <si>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</si>
  <si>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</si>
  <si>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</si>
  <si>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</si>
  <si>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</si>
  <si>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</si>
  <si>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</si>
  <si>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</si>
  <si>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</si>
  <si>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</si>
  <si>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</si>
  <si>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</si>
  <si>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</si>
  <si>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</si>
  <si>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</si>
  <si>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</si>
  <si>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</si>
  <si>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</si>
  <si>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</si>
  <si>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</si>
  <si>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</si>
  <si>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</si>
  <si>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</si>
  <si>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</si>
  <si>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</si>
  <si>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</si>
  <si>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</si>
  <si>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</si>
  <si>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</si>
  <si>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</si>
  <si>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</si>
  <si>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</si>
  <si>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</si>
  <si>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</si>
  <si>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</si>
  <si>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</si>
  <si>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</si>
  <si>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</si>
  <si>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</si>
  <si>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</si>
  <si>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</si>
  <si>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</si>
  <si>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</si>
  <si>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</si>
  <si>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</si>
  <si>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</si>
  <si>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</si>
  <si>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</si>
  <si>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</si>
  <si>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</si>
  <si>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</si>
  <si>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</si>
  <si>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</si>
  <si>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</si>
  <si>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</si>
  <si>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</si>
  <si>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</si>
  <si>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</si>
  <si>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</si>
  <si>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</si>
  <si>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</si>
  <si>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</si>
  <si>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</si>
  <si>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</si>
  <si>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</si>
  <si>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</si>
  <si>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</si>
  <si>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</si>
  <si>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</si>
  <si>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</si>
  <si>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</si>
  <si>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</si>
  <si>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</si>
  <si>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</si>
  <si>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</si>
  <si>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</si>
  <si>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</si>
  <si>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</si>
  <si>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</si>
  <si>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</si>
  <si>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</si>
  <si>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</si>
  <si>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</si>
  <si>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</si>
  <si>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</si>
  <si>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</si>
  <si>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</si>
  <si>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</si>
  <si>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</si>
  <si>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</si>
  <si>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</si>
  <si>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</si>
  <si>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</si>
  <si>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</si>
  <si>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</si>
  <si>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</si>
  <si>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</si>
  <si>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</si>
  <si>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</si>
  <si>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</si>
  <si>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</si>
  <si>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</si>
  <si>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</si>
  <si>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</si>
  <si>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</si>
  <si>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</si>
  <si>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</si>
  <si>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</si>
  <si>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</si>
  <si>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</si>
  <si>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</si>
  <si>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</si>
  <si>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</si>
  <si>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</si>
  <si>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</si>
  <si>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</si>
  <si>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</si>
  <si>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</si>
  <si>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</si>
  <si>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</si>
  <si>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</si>
  <si>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</si>
  <si>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</si>
  <si>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</si>
  <si>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</si>
  <si>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</si>
  <si>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</si>
  <si>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</si>
  <si>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</si>
  <si>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</si>
  <si>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</si>
  <si>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</si>
  <si>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</si>
  <si>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</si>
  <si>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</si>
  <si>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</si>
  <si>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</si>
  <si>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</si>
  <si>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</si>
  <si>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</si>
  <si>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</si>
  <si>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</si>
  <si>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</si>
  <si>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</si>
  <si>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</si>
  <si>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</si>
  <si>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</si>
  <si>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</si>
  <si>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</si>
  <si>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</si>
  <si>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</si>
  <si>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</si>
  <si>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</si>
  <si>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</si>
  <si>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</si>
  <si>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</si>
  <si>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</si>
  <si>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</si>
  <si>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</si>
  <si>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</si>
  <si>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</si>
  <si>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</si>
  <si>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</si>
  <si>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</si>
  <si>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</si>
  <si>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</si>
  <si>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</si>
  <si>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</si>
  <si>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</si>
  <si>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</si>
  <si>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</si>
  <si>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</si>
  <si>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</si>
  <si>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</si>
  <si>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</si>
  <si>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</si>
  <si>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</si>
  <si>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</si>
  <si>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</si>
  <si>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</si>
  <si>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</si>
  <si>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</si>
  <si>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</si>
  <si>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</si>
  <si>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</si>
  <si>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</si>
  <si>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</si>
  <si>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</si>
  <si>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</si>
  <si>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</si>
  <si>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</si>
  <si>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</si>
  <si>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</si>
  <si>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</si>
  <si>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</si>
  <si>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</si>
  <si>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</si>
  <si>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</si>
  <si>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</si>
  <si>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</si>
  <si>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</si>
  <si>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</si>
  <si>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</si>
  <si>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</si>
  <si>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</si>
  <si>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</si>
  <si>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</si>
  <si>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</si>
  <si>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</si>
  <si>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</si>
  <si>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</si>
  <si>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</si>
  <si>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</si>
  <si>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</si>
  <si>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</si>
  <si>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</si>
  <si>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</si>
  <si>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</si>
  <si>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</si>
  <si>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</si>
  <si>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</si>
  <si>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</si>
  <si>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</si>
  <si>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</si>
  <si>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</si>
  <si>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</si>
  <si>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</si>
  <si>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</si>
  <si>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</si>
  <si>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</si>
  <si>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</si>
  <si>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</si>
  <si>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</si>
  <si>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</si>
  <si>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</si>
  <si>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</si>
  <si>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</si>
  <si>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</si>
  <si>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</si>
  <si>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</si>
  <si>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</si>
  <si>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</si>
  <si>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</si>
  <si>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</si>
  <si>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</si>
  <si>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</si>
  <si>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</si>
  <si>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</si>
  <si>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</si>
  <si>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</si>
  <si>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</si>
  <si>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</si>
  <si>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</si>
  <si>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</si>
  <si>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</si>
  <si>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</si>
  <si>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</si>
  <si>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</si>
  <si>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</si>
  <si>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</si>
  <si>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</si>
  <si>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</si>
  <si>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</si>
  <si>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</si>
  <si>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</si>
  <si>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</si>
  <si>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</si>
  <si>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</si>
  <si>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</si>
  <si>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</si>
  <si>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</si>
  <si>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</si>
  <si>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</si>
  <si>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</si>
  <si>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</si>
  <si>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</si>
  <si>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</si>
  <si>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</si>
  <si>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</si>
  <si>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</si>
  <si>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</si>
  <si>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</si>
  <si>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</si>
  <si>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</si>
  <si>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</si>
  <si>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</si>
  <si>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</si>
  <si>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</si>
  <si>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</si>
  <si>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</si>
  <si>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</si>
  <si>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</si>
  <si>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</si>
  <si>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</si>
  <si>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</si>
  <si>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</si>
  <si>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</si>
  <si>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</si>
  <si>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</si>
  <si>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</si>
  <si>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</si>
  <si>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</si>
  <si>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</si>
  <si>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</si>
  <si>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</si>
  <si>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</si>
  <si>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</si>
  <si>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</si>
  <si>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</si>
  <si>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</si>
  <si>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</si>
  <si>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</si>
  <si>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</si>
  <si>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</si>
  <si>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</si>
  <si>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</si>
  <si>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</si>
  <si>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</si>
  <si>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</si>
  <si>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</si>
  <si>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</si>
  <si>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</si>
  <si>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</si>
  <si>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</si>
  <si>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</si>
  <si>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</si>
  <si>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</si>
  <si>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</si>
  <si>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</si>
  <si>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</si>
  <si>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</si>
  <si>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</si>
  <si>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</si>
  <si>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</si>
  <si>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</si>
  <si>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</si>
  <si>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</si>
  <si>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</si>
  <si>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</si>
  <si>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</si>
  <si>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</si>
  <si>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</si>
  <si>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</si>
  <si>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</si>
  <si>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</si>
  <si>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</si>
  <si>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</si>
  <si>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</si>
  <si>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</si>
  <si>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</si>
  <si>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</si>
  <si>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</si>
  <si>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</si>
  <si>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</si>
  <si>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</si>
  <si>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</si>
  <si>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</si>
  <si>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</si>
  <si>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</si>
  <si>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</si>
  <si>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</si>
  <si>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</si>
  <si>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</si>
  <si>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</si>
  <si>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</si>
  <si>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</si>
  <si>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</si>
  <si>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</si>
  <si>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</si>
  <si>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</si>
  <si>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</si>
  <si>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</si>
  <si>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</si>
  <si>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</si>
  <si>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</si>
  <si>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</si>
  <si>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</si>
  <si>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</si>
  <si>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</si>
  <si>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</si>
  <si>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</si>
  <si>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</si>
  <si>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</si>
  <si>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</si>
  <si>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</si>
  <si>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</si>
  <si>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</si>
  <si>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</si>
  <si>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</si>
  <si>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</si>
  <si>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</si>
  <si>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</si>
  <si>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</si>
  <si>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</si>
  <si>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</si>
  <si>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</si>
  <si>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</si>
  <si>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</si>
  <si>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</si>
  <si>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</si>
  <si>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</si>
  <si>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</si>
  <si>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</si>
  <si>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</si>
  <si>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</si>
  <si>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</si>
  <si>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</si>
  <si>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</si>
  <si>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</si>
  <si>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</si>
  <si>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</si>
  <si>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</si>
  <si>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</si>
  <si>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</si>
  <si>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</si>
  <si>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</si>
  <si>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</si>
  <si>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</si>
  <si>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</si>
  <si>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</si>
  <si>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</si>
  <si>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</si>
  <si>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</si>
  <si>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</si>
  <si>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</si>
  <si>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</si>
  <si>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</si>
  <si>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</si>
  <si>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</si>
  <si>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</si>
  <si>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</si>
  <si>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</si>
  <si>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</si>
  <si>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</si>
  <si>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</si>
  <si>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</si>
  <si>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</si>
  <si>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</si>
  <si>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</si>
  <si>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</si>
  <si>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</si>
  <si>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</si>
  <si>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</si>
  <si>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</si>
  <si>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</si>
  <si>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</si>
  <si>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</si>
  <si>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</si>
  <si>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</si>
  <si>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</si>
  <si>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</si>
  <si>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</si>
  <si>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</si>
  <si>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</si>
  <si>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</si>
  <si>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</si>
  <si>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</si>
  <si>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</si>
  <si>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</si>
  <si>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</si>
  <si>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</si>
  <si>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</si>
  <si>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</si>
  <si>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</si>
  <si>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</si>
  <si>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</si>
  <si>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</si>
  <si>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</si>
  <si>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</si>
  <si>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</si>
  <si>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</si>
  <si>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</si>
  <si>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</si>
  <si>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</si>
  <si>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</si>
  <si>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</si>
  <si>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</si>
  <si>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</si>
  <si>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</si>
  <si>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</si>
  <si>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</si>
  <si>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</si>
  <si>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</si>
  <si>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</si>
  <si>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</si>
  <si>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</si>
  <si>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</si>
  <si>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</si>
  <si>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</si>
  <si>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</si>
  <si>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</si>
  <si>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</si>
  <si>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</si>
  <si>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</si>
  <si>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</si>
  <si>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</si>
  <si>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</si>
  <si>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</si>
  <si>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</si>
  <si>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</si>
  <si>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</si>
  <si>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</si>
  <si>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</si>
  <si>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</si>
  <si>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</si>
  <si>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</si>
  <si>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</si>
  <si>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</si>
  <si>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</si>
  <si>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</si>
  <si>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</si>
  <si>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</si>
  <si>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</si>
  <si>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</si>
  <si>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</si>
  <si>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</si>
  <si>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</si>
  <si>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</si>
  <si>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</si>
  <si>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</si>
  <si>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</si>
  <si>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</si>
  <si>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</si>
  <si>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</si>
  <si>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</si>
  <si>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</si>
  <si>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</si>
  <si>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</si>
  <si>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</si>
  <si>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</si>
  <si>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</si>
  <si>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</si>
  <si>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</si>
  <si>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</si>
  <si>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</si>
  <si>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</si>
  <si>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</si>
  <si>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</si>
  <si>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</si>
  <si>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</si>
  <si>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</si>
  <si>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</si>
  <si>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</si>
  <si>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</si>
  <si>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</si>
  <si>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</si>
  <si>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</si>
  <si>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</si>
  <si>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</si>
  <si>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</si>
  <si>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</si>
  <si>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</si>
  <si>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</si>
  <si>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</si>
  <si>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</si>
  <si>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</si>
  <si>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</si>
  <si>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</si>
  <si>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</si>
  <si>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</si>
  <si>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</si>
  <si>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</si>
  <si>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</si>
  <si>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</si>
  <si>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</si>
  <si>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</si>
  <si>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</si>
  <si>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</si>
  <si>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</si>
  <si>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</si>
  <si>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</si>
  <si>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</si>
  <si>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</si>
  <si>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</si>
  <si>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</si>
  <si>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</si>
  <si>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</si>
  <si>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</si>
  <si>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</si>
  <si>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</si>
  <si>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</si>
  <si>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</si>
  <si>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</si>
  <si>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</si>
  <si>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</si>
  <si>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</si>
  <si>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</si>
  <si>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</si>
  <si>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</si>
  <si>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</si>
  <si>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</si>
  <si>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</si>
  <si>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</si>
  <si>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</si>
  <si>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</si>
  <si>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</si>
  <si>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</si>
  <si>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</si>
  <si>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</si>
  <si>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</si>
  <si>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</si>
  <si>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</si>
  <si>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</si>
  <si>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</si>
  <si>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</si>
  <si>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</si>
  <si>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</si>
  <si>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</si>
  <si>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</si>
  <si>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</si>
  <si>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</si>
  <si>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</si>
  <si>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</si>
  <si>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</si>
  <si>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</si>
  <si>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</si>
  <si>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</si>
  <si>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</si>
  <si>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</si>
  <si>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</si>
  <si>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</si>
  <si>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</si>
  <si>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</si>
  <si>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</si>
  <si>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</si>
  <si>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</si>
  <si>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</si>
  <si>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</si>
  <si>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</si>
  <si>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</si>
  <si>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</si>
  <si>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</si>
  <si>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</si>
  <si>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</si>
  <si>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</si>
  <si>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</si>
  <si>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</si>
  <si>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</si>
  <si>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</si>
  <si>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</si>
  <si>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</si>
  <si>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</si>
  <si>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</si>
  <si>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</si>
  <si>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</si>
  <si>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</si>
  <si>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</si>
  <si>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</si>
  <si>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</si>
  <si>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</si>
  <si>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</si>
  <si>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</si>
  <si>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</si>
  <si>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</si>
  <si>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</si>
  <si>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</si>
  <si>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</si>
  <si>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</si>
  <si>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</si>
  <si>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</si>
  <si>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</si>
  <si>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</si>
  <si>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</si>
  <si>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</si>
  <si>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</si>
  <si>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</si>
  <si>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</si>
  <si>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</si>
  <si>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</si>
  <si>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</si>
  <si>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</si>
  <si>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</si>
  <si>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</si>
  <si>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</si>
  <si>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</si>
  <si>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</si>
  <si>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</si>
  <si>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</si>
  <si>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</si>
  <si>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</si>
  <si>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</si>
  <si>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</si>
  <si>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</si>
  <si>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</si>
  <si>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</si>
  <si>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</si>
  <si>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</si>
  <si>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</si>
  <si>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</si>
  <si>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</si>
  <si>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</si>
  <si>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</si>
  <si>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</si>
  <si>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</si>
  <si>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</si>
  <si>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</si>
  <si>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</si>
  <si>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</si>
  <si>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</si>
  <si>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</si>
  <si>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</si>
  <si>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</si>
  <si>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</si>
  <si>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</si>
  <si>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</si>
  <si>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</si>
  <si>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</si>
  <si>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</si>
  <si>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</si>
  <si>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</si>
  <si>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</si>
  <si>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</si>
  <si>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</si>
  <si>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</si>
  <si>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</si>
  <si>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</si>
  <si>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</si>
  <si>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</si>
  <si>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</si>
  <si>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</si>
  <si>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</si>
  <si>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</si>
  <si>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</si>
  <si>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</si>
  <si>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</si>
  <si>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</si>
  <si>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</si>
  <si>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</si>
  <si>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</si>
  <si>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</si>
  <si>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</si>
  <si>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</si>
  <si>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</si>
  <si>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</si>
  <si>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</si>
  <si>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</si>
  <si>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</si>
  <si>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</si>
  <si>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</si>
  <si>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</si>
  <si>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</si>
  <si>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</si>
  <si>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</si>
  <si>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</si>
  <si>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</si>
  <si>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</si>
  <si>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</si>
  <si>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</si>
  <si>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</si>
  <si>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</si>
  <si>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</si>
  <si>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</si>
  <si>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</si>
  <si>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</si>
  <si>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</si>
  <si>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</si>
  <si>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</si>
  <si>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</si>
  <si>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</si>
  <si>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</si>
  <si>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</si>
  <si>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</si>
  <si>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</si>
  <si>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</si>
  <si>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</si>
  <si>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</si>
  <si>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</si>
  <si>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</si>
  <si>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</si>
  <si>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</si>
  <si>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</si>
  <si>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</si>
  <si>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</si>
  <si>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</si>
  <si>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</si>
  <si>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</si>
  <si>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</si>
  <si>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</si>
  <si>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</si>
  <si>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</si>
  <si>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</si>
  <si>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</si>
  <si>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</si>
  <si>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</si>
  <si>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</si>
  <si>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</si>
  <si>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</si>
  <si>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</si>
  <si>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</si>
  <si>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</si>
  <si>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</si>
  <si>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</si>
  <si>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</si>
  <si>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</si>
  <si>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</si>
  <si>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</si>
  <si>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</si>
  <si>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</si>
  <si>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</si>
  <si>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</si>
  <si>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</si>
  <si>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</si>
  <si>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</si>
  <si>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</si>
  <si>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</si>
  <si>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</si>
  <si>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</si>
  <si>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</si>
  <si>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</si>
  <si>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</si>
  <si>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</si>
  <si>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</si>
  <si>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</si>
  <si>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</si>
  <si>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</si>
  <si>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</si>
  <si>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</si>
  <si>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</si>
  <si>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</si>
  <si>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</si>
  <si>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</si>
  <si>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</si>
  <si>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</si>
  <si>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</si>
  <si>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</si>
  <si>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</si>
  <si>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</si>
  <si>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</si>
  <si>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</si>
  <si>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</si>
  <si>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</si>
  <si>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</si>
  <si>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</si>
  <si>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</si>
  <si>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</si>
  <si>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</si>
  <si>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</si>
  <si>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</si>
  <si>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</si>
  <si>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</si>
  <si>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</si>
  <si>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</si>
  <si>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</si>
  <si>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</si>
  <si>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</si>
  <si>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</si>
  <si>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</si>
  <si>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</si>
  <si>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</si>
  <si>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</si>
  <si>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</si>
  <si>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</si>
  <si>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</si>
  <si>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</si>
  <si>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</si>
  <si>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</si>
  <si>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</si>
  <si>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</si>
  <si>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</si>
  <si>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</si>
  <si>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</si>
  <si>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</si>
  <si>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</si>
  <si>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</si>
  <si>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</si>
  <si>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</si>
  <si>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</si>
  <si>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</si>
  <si>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</si>
  <si>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</si>
  <si>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</si>
  <si>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</si>
  <si>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</si>
  <si>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</si>
  <si>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</si>
  <si>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</si>
  <si>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</si>
  <si>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</si>
  <si>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</si>
  <si>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</si>
  <si>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</si>
  <si>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</si>
  <si>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</si>
  <si>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</si>
  <si>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</si>
  <si>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</si>
  <si>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</si>
  <si>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</si>
  <si>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</si>
  <si>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</si>
  <si>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</si>
  <si>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</si>
  <si>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</si>
  <si>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</si>
  <si>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</si>
  <si>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</si>
  <si>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</si>
  <si>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</si>
  <si>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</si>
  <si>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</si>
  <si>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</si>
  <si>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</si>
  <si>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</si>
  <si>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</si>
  <si>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</si>
  <si>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</si>
  <si>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</si>
  <si>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</si>
  <si>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</si>
  <si>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</si>
  <si>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</si>
  <si>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</si>
  <si>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</si>
  <si>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</si>
  <si>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</si>
  <si>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</si>
  <si>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</si>
  <si>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</si>
  <si>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</si>
  <si>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</si>
  <si>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</si>
  <si>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</si>
  <si>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</si>
  <si>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</si>
  <si>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</si>
  <si>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</si>
  <si>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</si>
  <si>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</si>
  <si>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</si>
  <si>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</si>
  <si>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</si>
  <si>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</si>
  <si>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</si>
  <si>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</si>
  <si>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</si>
  <si>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</si>
  <si>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</si>
  <si>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</si>
  <si>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</si>
  <si>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</si>
  <si>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</si>
  <si>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</si>
  <si>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</si>
  <si>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</si>
  <si>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</si>
  <si>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</si>
  <si>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</si>
  <si>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</si>
  <si>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</si>
  <si>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</si>
  <si>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</si>
  <si>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</si>
  <si>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</si>
  <si>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</si>
  <si>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</si>
  <si>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</si>
  <si>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</si>
  <si>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</si>
  <si>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</si>
  <si>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</si>
  <si>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</si>
  <si>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</si>
  <si>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</si>
  <si>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</si>
  <si>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</si>
  <si>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</si>
  <si>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</si>
  <si>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</si>
  <si>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</si>
  <si>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</si>
  <si>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</si>
  <si>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</si>
  <si>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</si>
  <si>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</si>
  <si>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</si>
  <si>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</si>
  <si>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</si>
  <si>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</si>
  <si>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</si>
  <si>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</si>
  <si>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</si>
  <si>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</si>
  <si>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</si>
  <si>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</si>
  <si>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</si>
  <si>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</si>
  <si>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</si>
  <si>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</si>
  <si>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</si>
  <si>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</si>
  <si>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</si>
  <si>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</si>
  <si>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</si>
  <si>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</si>
  <si>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</si>
  <si>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</si>
  <si>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</si>
  <si>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</si>
  <si>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</si>
  <si>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</si>
  <si>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</si>
  <si>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</si>
  <si>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</si>
  <si>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</si>
  <si>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</si>
  <si>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</si>
  <si>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</si>
  <si>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</si>
  <si>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</si>
  <si>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</si>
  <si>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</si>
  <si>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</si>
  <si>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</si>
  <si>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</si>
  <si>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</si>
  <si>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</si>
  <si>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</si>
  <si>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</si>
  <si>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</si>
  <si>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</si>
  <si>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</si>
  <si>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</si>
  <si>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</si>
  <si>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</si>
  <si>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</si>
  <si>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</si>
  <si>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</si>
  <si>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</si>
  <si>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</si>
  <si>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</si>
  <si>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</si>
  <si>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</si>
  <si>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</si>
  <si>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</si>
  <si>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</si>
  <si>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</si>
  <si>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</si>
  <si>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</si>
  <si>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</si>
  <si>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</si>
  <si>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</si>
  <si>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</si>
  <si>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</si>
  <si>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</si>
  <si>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</si>
  <si>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</si>
  <si>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</si>
  <si>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</si>
  <si>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</si>
  <si>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</si>
  <si>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</si>
  <si>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</si>
  <si>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</si>
  <si>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</si>
  <si>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</si>
  <si>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</si>
  <si>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</si>
  <si>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</si>
  <si>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</si>
  <si>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</si>
  <si>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</si>
  <si>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</si>
  <si>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</si>
  <si>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</si>
  <si>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</si>
  <si>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</si>
  <si>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</si>
  <si>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</si>
  <si>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</si>
  <si>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</si>
  <si>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</si>
  <si>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</si>
  <si>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</si>
  <si>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</si>
  <si>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</si>
  <si>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</si>
  <si>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</si>
  <si>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</si>
  <si>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</si>
  <si>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</si>
  <si>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</si>
  <si>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</si>
  <si>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</si>
  <si>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</si>
  <si>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</si>
  <si>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</si>
  <si>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</si>
  <si>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</si>
  <si>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</si>
  <si>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</si>
  <si>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</si>
  <si>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</si>
  <si>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</si>
  <si>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</si>
  <si>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</si>
  <si>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</si>
  <si>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</si>
  <si>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</si>
  <si>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</si>
  <si>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</si>
  <si>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</si>
  <si>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</si>
  <si>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</si>
  <si>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</si>
  <si>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</si>
  <si>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</si>
  <si>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</si>
  <si>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</si>
  <si>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</si>
  <si>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</si>
  <si>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</si>
  <si>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</si>
  <si>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</si>
  <si>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</si>
  <si>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</si>
  <si>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</si>
  <si>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</si>
  <si>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</si>
  <si>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</si>
  <si>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</si>
  <si>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</si>
  <si>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</si>
  <si>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</si>
  <si>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</si>
  <si>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</si>
  <si>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</si>
  <si>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</si>
  <si>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</si>
  <si>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</si>
  <si>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</si>
  <si>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</si>
  <si>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</si>
  <si>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</si>
  <si>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</si>
  <si>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</si>
  <si>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</si>
  <si>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</si>
  <si>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</si>
  <si>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</si>
  <si>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</si>
  <si>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</si>
  <si>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</si>
  <si>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</si>
  <si>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</si>
  <si>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</si>
  <si>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</si>
  <si>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</si>
  <si>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</si>
  <si>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</si>
  <si>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</si>
  <si>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</si>
  <si>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</si>
  <si>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</si>
  <si>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</si>
  <si>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</si>
  <si>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</si>
  <si>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</si>
  <si>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</si>
  <si>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</si>
  <si>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</si>
  <si>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</si>
  <si>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</si>
  <si>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</si>
  <si>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</si>
  <si>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</si>
  <si>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</si>
  <si>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</si>
  <si>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</si>
  <si>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</si>
  <si>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</si>
  <si>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</si>
  <si>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</si>
  <si>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</si>
  <si>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</si>
  <si>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</si>
  <si>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</si>
  <si>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</si>
  <si>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</si>
  <si>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</si>
  <si>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</si>
  <si>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</si>
  <si>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</si>
  <si>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</si>
  <si>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</si>
  <si>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</si>
  <si>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</si>
  <si>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</si>
  <si>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</si>
  <si>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</si>
  <si>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</si>
  <si>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</si>
  <si>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</si>
  <si>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</si>
  <si>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</si>
  <si>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</si>
  <si>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</si>
  <si>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</si>
  <si>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</si>
  <si>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</si>
  <si>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</si>
  <si>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</si>
  <si>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</si>
  <si>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</si>
  <si>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</si>
  <si>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</si>
  <si>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</si>
  <si>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</si>
  <si>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</si>
  <si>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</si>
  <si>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</si>
  <si>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</si>
  <si>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</si>
  <si>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</si>
  <si>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</si>
  <si>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</si>
  <si>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</si>
  <si>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</si>
  <si>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</si>
  <si>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</si>
  <si>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</si>
  <si>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</si>
  <si>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</si>
  <si>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</si>
  <si>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</si>
  <si>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</si>
  <si>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</si>
  <si>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</si>
  <si>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</si>
  <si>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</si>
  <si>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</si>
  <si>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</si>
  <si>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</si>
  <si>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</si>
  <si>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</si>
  <si>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</si>
  <si>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</si>
  <si>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</si>
  <si>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</si>
  <si>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</si>
  <si>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</si>
  <si>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</si>
  <si>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</si>
  <si>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</si>
  <si>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</si>
  <si>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</si>
  <si>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</si>
  <si>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</si>
  <si>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</si>
  <si>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</si>
  <si>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</si>
  <si>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</si>
  <si>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</si>
  <si>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</si>
  <si>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</si>
  <si>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</si>
  <si>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</si>
  <si>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</si>
  <si>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</si>
  <si>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</si>
  <si>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</si>
  <si>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</si>
  <si>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</si>
  <si>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</si>
  <si>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</si>
  <si>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</si>
  <si>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</si>
  <si>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</si>
  <si>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</si>
  <si>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</si>
  <si>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</si>
  <si>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</si>
  <si>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</si>
  <si>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</si>
  <si>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</si>
  <si>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</si>
  <si>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</si>
  <si>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</si>
  <si>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</si>
  <si>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</si>
  <si>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</si>
  <si>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</si>
  <si>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</si>
  <si>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</si>
  <si>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</si>
  <si>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</si>
  <si>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</si>
  <si>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</si>
  <si>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</si>
  <si>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</si>
  <si>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</si>
  <si>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</si>
  <si>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</si>
  <si>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</si>
  <si>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</si>
  <si>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</si>
  <si>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</si>
  <si>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</si>
  <si>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</si>
  <si>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</si>
  <si>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</si>
  <si>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</si>
  <si>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</si>
  <si>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</si>
  <si>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</si>
  <si>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</si>
  <si>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</si>
  <si>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</si>
  <si>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</si>
  <si>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</si>
  <si>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</si>
  <si>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</si>
  <si>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</si>
  <si>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</si>
  <si>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</si>
  <si>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</si>
  <si>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</si>
  <si>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</si>
  <si>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</si>
  <si>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</si>
  <si>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</si>
  <si>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</si>
  <si>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</si>
  <si>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</si>
  <si>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</si>
  <si>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</si>
  <si>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</si>
  <si>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</si>
  <si>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</si>
  <si>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</si>
  <si>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</si>
  <si>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</si>
  <si>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</si>
  <si>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</si>
  <si>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</si>
  <si>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</si>
  <si>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</si>
  <si>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</si>
  <si>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</si>
  <si>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</si>
  <si>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</si>
  <si>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</si>
  <si>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</si>
  <si>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</si>
  <si>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</si>
  <si>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</si>
  <si>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</si>
  <si>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</si>
  <si>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</si>
  <si>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</si>
  <si>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</si>
  <si>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</si>
  <si>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</si>
  <si>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</si>
  <si>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</si>
  <si>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</si>
  <si>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</si>
  <si>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</si>
  <si>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</si>
  <si>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</si>
  <si>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</si>
  <si>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</si>
  <si>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</si>
  <si>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</si>
  <si>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</si>
  <si>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</si>
  <si>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</si>
  <si>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</si>
  <si>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</si>
  <si>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</si>
  <si>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</si>
  <si>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</si>
  <si>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</si>
  <si>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</si>
  <si>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</si>
  <si>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</si>
  <si>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</si>
  <si>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</si>
  <si>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</si>
  <si>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</si>
  <si>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</si>
  <si>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</si>
  <si>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</si>
  <si>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</si>
  <si>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</si>
  <si>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</si>
  <si>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</si>
  <si>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</si>
  <si>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</si>
  <si>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</si>
  <si>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</si>
  <si>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</si>
  <si>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</si>
  <si>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</si>
  <si>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</si>
  <si>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</si>
  <si>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</si>
  <si>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</si>
  <si>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</si>
  <si>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</si>
  <si>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</si>
  <si>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</si>
  <si>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</si>
  <si>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</si>
  <si>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</si>
  <si>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</si>
  <si>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</si>
  <si>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</si>
  <si>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</si>
  <si>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</si>
  <si>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</si>
  <si>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</si>
  <si>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</si>
  <si>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</si>
  <si>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</si>
  <si>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</si>
  <si>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</si>
  <si>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</si>
  <si>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</si>
  <si>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</si>
  <si>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</si>
  <si>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</si>
  <si>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</si>
  <si>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</si>
  <si>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</si>
  <si>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</si>
  <si>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</si>
  <si>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</si>
  <si>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</si>
  <si>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</si>
  <si>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</si>
  <si>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</si>
  <si>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</si>
  <si>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</si>
  <si>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</si>
  <si>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</si>
  <si>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</si>
  <si>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</si>
  <si>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</si>
  <si>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</si>
  <si>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</si>
  <si>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</si>
  <si>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</si>
  <si>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</si>
  <si>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</si>
  <si>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</si>
  <si>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</si>
  <si>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</si>
  <si>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</si>
  <si>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</si>
  <si>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</si>
  <si>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</si>
  <si>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</si>
  <si>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</si>
  <si>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</si>
  <si>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</si>
  <si>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</si>
  <si>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</si>
  <si>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</si>
  <si>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</si>
  <si>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</si>
  <si>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</si>
  <si>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</si>
  <si>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</si>
  <si>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</si>
  <si>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</si>
  <si>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</si>
  <si>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</si>
  <si>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</si>
  <si>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</si>
  <si>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</si>
  <si>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</si>
  <si>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</si>
  <si>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</si>
  <si>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</si>
  <si>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</si>
  <si>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</si>
  <si>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</si>
  <si>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</si>
  <si>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</si>
  <si>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</si>
  <si>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</si>
  <si>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</si>
  <si>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</si>
  <si>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</si>
  <si>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</si>
  <si>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</si>
  <si>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</si>
  <si>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</si>
  <si>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</si>
  <si>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</si>
  <si>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</si>
  <si>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</si>
  <si>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</si>
  <si>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</si>
  <si>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</si>
  <si>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</si>
  <si>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</si>
  <si>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</si>
  <si>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</si>
  <si>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</si>
  <si>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</si>
  <si>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</si>
  <si>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PCM-20251114-00001003</t>
  </si>
  <si>
    <t>ETA 60 min</t>
  </si>
  <si>
    <t>PCM-20251114-00000961</t>
  </si>
  <si>
    <t xml:space="preserve">team at site </t>
  </si>
  <si>
    <t>NO PCM</t>
  </si>
  <si>
    <t xml:space="preserve">team secure HUB site </t>
  </si>
  <si>
    <t xml:space="preserve"> PCM-20250215-00000830 </t>
  </si>
  <si>
    <t>LTE site still down and  site located in aramco area access issue need special permission</t>
  </si>
  <si>
    <t>PCM-20251114-00000981</t>
  </si>
  <si>
    <t>EM team on the way need 30 Min</t>
  </si>
  <si>
    <t>EM team on the way need 90 Min</t>
  </si>
  <si>
    <t>PCM-20251114-00000827</t>
  </si>
  <si>
    <t>Heavy rain in area and Stuck in traffic</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</si>
  <si>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</si>
  <si>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</si>
  <si>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</si>
  <si>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</si>
  <si>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</si>
  <si>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</si>
  <si>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</si>
  <si>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</si>
  <si>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</si>
  <si>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</si>
  <si>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PCM-20251114-00000915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</si>
</sst>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27" fillId="8" borderId="8" xfId="0" applyFont="1" applyFill="1" applyBorder="1" applyAlignment="1">
      <alignment horizontal="center" vertical="center" wrapText="1"/>
    </xf>
    <xf numFmtId="0" fontId="25" fillId="9"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7" dataDxfId="156" headerRowBorderDxfId="154" tableBorderDxfId="155" totalsRowBorderDxfId="153">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6" totalsRowShown="0" headerRowDxfId="64" dataDxfId="63" headerRowBorderDxfId="61" tableBorderDxfId="62">
  <autoFilter ref="A1:L10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312.80549421296018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45975.753920138886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45975.753920138886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45975.753920138886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45975.753920138886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45975.753920138886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45975.753920138886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45975.753920138886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45975.753920138886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45975.753920138886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45975.753920138886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45975.753920138886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45975.753920138886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45975.753920138886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45975.753920138886</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45975.753920138886</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45975.753920138886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45975.753920138886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45975.753920138886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45975.753920138886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45975.753920138886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45975.753920138886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45975.753920138886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45975.753920138886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45975.753920138886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45975.753920138886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45975.753920138886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45975.753920138886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45975.753920138886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45975.753920138886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45975.753920138886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45975.753920138886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45975.753920138886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45975.753920138886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45975.753920138886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45975.753920138886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45975.753920138886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45975.753920138886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45975.753920138886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45975.753920138886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45975.753920138886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45975.753920138886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45975.753920138886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45975.753920138886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45975.753920138886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45975.753920138886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45975.753920138886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45975.753920138886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45975.753920138886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45975.753920138886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45975.753920138886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45975.753920138886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45975.753920138886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45975.753920138886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45975.753920138886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45975.753920138886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45975.753920138886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45975.753920138886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45975.753920138886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45975.753920138886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45975.753920138886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45975.753920138886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45975.753920138886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45975.753920138886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45975.753920138886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45975.753920138886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45975.753920138886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45975.753920138886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45975.753920138886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45975.753920138886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45975.753920138886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45975.753920138886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45975.753920138886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45975.753920138886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45975.753920138886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45975.753920138886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45975.753920138886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45975.753920138886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45975.753920138886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45975.753920138886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45975.753920138886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45975.753920138886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45975.753920138886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45975.753920138886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45975.753920138886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45975.753920138886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45975.753920138886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45975.753920138886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45975.753920138886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45975.753920138886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45975.753920138886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45975.753920138886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45975.753920138886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45975.753920138886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45975.753920138886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45975.753920138886</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150.75408217592485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1.1476354166661622</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25966</v>
      </c>
      <c r="E5" s="103" t="s">
        <v>39021</v>
      </c>
      <c r="F5" s="104">
        <v>45975.696250000001</v>
      </c>
      <c r="G5" s="105">
        <f ca="1">IFERROR(NOW()-F5,"-")</f>
        <v>5.7670138885441702E-2</v>
      </c>
      <c r="H5" s="104">
        <v>45975.691400462965</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45975.753920138886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45975.753920138886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45975.753920138886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45975.753920138886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45975.753920138886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45975.753920138886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45975.753920138886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45975.753920138886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45975.753920138886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45975.753920138886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45975.753920138886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45975.753920138886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45975.753920138886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45975.753920138886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45975.753920138886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45975.753920138886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45975.753920138886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45975.753920138886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45975.753920138886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45975.753920138886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45975.753920138886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45975.753920138886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45975.753920138886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45975.753920138886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45975.753920138886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45975.753920138886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45975.753920138886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45975.753920138886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45975.753920138886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45975.753920138886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45975.753920138886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45975.753920138886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45975.753920138886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27"/>
      <c r="B39" s="128" t="str">
        <f>IFERROR(VLOOKUP(D39,DB!A:K,11,0),"")</f>
        <v/>
      </c>
      <c r="C39" s="128"/>
      <c r="D39" s="128"/>
      <c r="E39" s="129"/>
      <c r="F39" s="130"/>
      <c r="G39" s="131">
        <f ca="1">IFERROR(NOW()-F39,"-")</f>
        <v>45975.753920138886</v>
      </c>
      <c r="H39" s="130"/>
      <c r="I39" s="128" t="str">
        <f>IFERROR(VLOOKUP(D39,DB!A:F,6,0),"")</f>
        <v/>
      </c>
      <c r="J39" s="128" t="str">
        <f>IFERROR(VLOOKUP(D39,DB!A:G,7,0),"")</f>
        <v/>
      </c>
      <c r="K39" s="132"/>
      <c r="L39" s="128" t="str">
        <f>IFERROR(VLOOKUP(D39,DB!A:I,9,0),"")</f>
        <v/>
      </c>
      <c r="M39" s="128"/>
      <c r="N39" s="128"/>
      <c r="O39" s="128"/>
      <c r="P39" s="128"/>
      <c r="Q39" s="128"/>
      <c r="R39" s="128"/>
      <c r="S39" s="128"/>
      <c r="T39" s="128"/>
      <c r="U39" s="128"/>
      <c r="V39" s="128"/>
      <c r="W39" s="128"/>
      <c r="X39" s="128"/>
      <c r="Y39" s="128"/>
      <c r="Z39" s="128"/>
      <c r="AA39" s="128"/>
      <c r="AB39" s="128"/>
      <c r="AC39" s="128"/>
      <c r="AD39" s="128"/>
      <c r="AE39" s="128"/>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33"/>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6"/>
  <sheetViews>
    <sheetView workbookViewId="0">
      <selection activeCell="D2" sqref="D2: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12386</v>
      </c>
      <c r="E2" s="18" t="s">
        <v>39100</v>
      </c>
      <c r="F2" s="20">
        <v>45975.678344907406</v>
      </c>
      <c r="G2" s="21">
        <f t="shared" ref="G2:G61" ca="1" si="0">IFERROR(NOW()-F2,"-")</f>
        <v>7.5575231479888316E-2</v>
      </c>
      <c r="H2" s="22">
        <v>45975.668090277781</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8</v>
      </c>
      <c r="D3" s="18" t="s">
        <v>13042</v>
      </c>
      <c r="E3" s="18"/>
      <c r="F3" s="20"/>
      <c r="G3" s="21">
        <f t="shared" ca="1" si="0"/>
        <v>45975.753920138886</v>
      </c>
      <c r="H3" s="22">
        <v>45975.643136574072</v>
      </c>
      <c r="I3" s="19" t="str">
        <f>IFERROR(VLOOKUP(D3,DB!A:F,6,0),"")</f>
        <v>SCECO</v>
      </c>
      <c r="J3" s="18" t="str">
        <f>IFERROR(VLOOKUP(D3,DB!A:G,7,0),"")</f>
        <v>Dead</v>
      </c>
      <c r="K3" s="158" t="s">
        <v>39110</v>
      </c>
      <c r="L3" s="23" t="str">
        <f>IFERROR(VLOOKUP(D3,DB!A:I,9,0),"")</f>
        <v>Latis</v>
      </c>
    </row>
    <row r="4" spans="1:13" ht="15" customHeight="1">
      <c r="A4" s="86" t="s">
        <v>39111</v>
      </c>
      <c r="B4" s="61" t="str">
        <f>IFERROR(VLOOKUP(D4,DB!A:K,11,0),"")</f>
        <v>R3</v>
      </c>
      <c r="C4" s="18">
        <v>4</v>
      </c>
      <c r="D4" s="18" t="s">
        <v>12900</v>
      </c>
      <c r="E4" s="18"/>
      <c r="F4" s="20"/>
      <c r="G4" s="21">
        <f t="shared" ca="1" si="0"/>
        <v>45975.753920138886</v>
      </c>
      <c r="H4" s="22">
        <v>45975.643125000002</v>
      </c>
      <c r="I4" s="19" t="str">
        <f>IFERROR(VLOOKUP(D4,DB!A:F,6,0),"")</f>
        <v>SCECO</v>
      </c>
      <c r="J4" s="18" t="str">
        <f>IFERROR(VLOOKUP(D4,DB!A:G,7,0),"")</f>
        <v>Vandalized</v>
      </c>
      <c r="K4" s="45" t="s">
        <v>39112</v>
      </c>
      <c r="L4" s="23" t="str">
        <f>IFERROR(VLOOKUP(D4,DB!A:I,9,0),"")</f>
        <v>Latis</v>
      </c>
    </row>
    <row r="5" spans="1:13" ht="15" customHeight="1">
      <c r="A5" s="19"/>
      <c r="B5" s="61" t="str">
        <f>IFERROR(VLOOKUP(D5,DB!A:K,11,0),"")</f>
        <v/>
      </c>
      <c r="C5" s="18"/>
      <c r="D5" s="18"/>
      <c r="E5" s="18"/>
      <c r="F5" s="20"/>
      <c r="G5" s="21">
        <f t="shared" ca="1" si="0"/>
        <v>45975.753920138886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45975.753920138886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45975.753920138886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45975.753920138886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45975.753920138886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45975.753920138886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45975.753920138886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45975.753920138886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45975.753920138886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45975.753920138886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45975.753920138886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45975.753920138886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45975.753920138886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45975.753920138886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45975.753920138886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45975.753920138886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45975.753920138886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45975.753920138886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45975.753920138886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45975.753920138886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45975.753920138886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45975.753920138886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45975.753920138886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45975.753920138886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45975.753920138886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45975.753920138886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45975.753920138886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45975.753920138886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45975.753920138886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45975.753920138886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45975.753920138886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45975.753920138886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45975.753920138886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45975.753920138886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45975.753920138886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45975.753920138886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45975.753920138886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45975.753920138886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45975.753920138886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45975.753920138886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45975.753920138886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45975.753920138886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45975.753920138886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45975.753920138886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45975.753920138886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45975.753920138886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45975.753920138886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45975.753920138886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45975.753920138886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45975.753920138886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45975.753920138886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45975.753920138886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45975.753920138886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45975.753920138886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45975.753920138886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45975.753920138886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45975.753920138886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45975.753920138886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45975.753920138886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45975.753920138886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45975.753920138886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45975.753920138886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45975.753920138886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45975.753920138886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45975.753920138886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45975.753920138886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45975.753920138886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45975.753920138886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45975.753920138886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45975.753920138886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45975.753920138886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45975.753920138886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45975.753920138886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45975.753920138886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45975.753920138886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45975.753920138886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45975.753920138886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45975.753920138886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45975.753920138886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45975.753920138886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45975.753920138886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45975.753920138886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45975.753920138886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45975.753920138886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45975.753920138886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45975.753920138886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45975.753920138886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45975.753920138886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45975.753920138886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45975.753920138886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45975.753920138886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45975.753920138886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45975.753920138886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45975.753920138886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45975.753920138886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45975.753920138886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45975.753920138886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45975.753920138886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45975.753920138886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45975.753920138886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45975.753920138886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45975.753920138886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45975.753920138886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45975.753920138886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45975.753920138886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45975.753920138886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45975.753920138886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45975.753920138886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45975.753920138886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45975.753920138886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45975.753920138886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45975.753920138886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45975.753920138886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45975.753920138886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45975.753920138886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45975.753920138886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45975.753920138886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45975.753920138886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45975.753920138886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45975.753920138886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45975.753920138886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45975.753920138886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45975.753920138886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45975.753920138886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45975.753920138886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45975.753920138886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45975.753920138886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45975.753920138886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45975.753920138886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45975.753920138886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45975.753920138886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45975.753920138886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45975.753920138886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45975.753920138886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45975.753920138886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45975.753920138886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45975.753920138886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45975.753920138886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45975.753920138886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45975.753920138886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45975.753920138886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45975.753920138886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45975.753920138886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45975.753920138886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45975.753920138886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45975.753920138886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45975.753920138886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45975.753920138886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45975.753920138886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45975.753920138886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45975.753920138886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45975.753920138886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45975.753920138886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45975.753920138886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45975.753920138886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45975.753920138886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45975.753920138886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45975.753920138886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45975.753920138886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45975.753920138886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45975.753920138886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45975.753920138886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45975.753920138886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45975.753920138886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45975.753920138886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45975.753920138886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45975.753920138886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45975.753920138886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45975.753920138886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45975.753920138886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45975.753920138886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45975.753920138886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45975.753920138886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45975.753920138886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45975.753920138886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45975.753920138886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45975.753920138886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45975.753920138886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45975.753920138886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45975.753920138886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45975.753920138886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45975.753920138886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45975.753920138886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45975.753920138886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45975.753920138886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45975.753920138886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45975.753920138886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45975.753920138886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45975.753920138886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45975.753920138886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45975.753920138886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45975.753920138886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45975.753920138886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45975.753920138886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45975.753920138886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45975.753920138886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45975.753920138886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45975.753920138886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45975.753920138886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45975.753920138886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45975.753920138886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45975.753920138886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45975.753920138886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45975.753920138886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45975.753920138886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45975.753920138886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45975.753920138886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45975.753920138886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45975.753920138886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45975.753920138886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45975.753920138886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45975.753920138886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45975.753920138886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45975.753920138886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45975.753920138886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45975.753920138886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45975.753920138886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45975.753920138886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45975.753920138886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45975.753920138886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45975.753920138886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45975.753920138886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45975.753920138886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45975.753920138886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45975.753920138886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45975.753920138886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45975.753920138886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45975.753920138886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45975.753920138886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45975.753920138886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45975.753920138886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45975.753920138886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45975.753920138886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45975.753920138886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45975.753920138886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45975.753920138886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45975.753920138886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45975.753920138886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45975.753920138886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45975.753920138886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45975.753920138886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45975.753920138886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45975.753920138886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45975.753920138886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45975.753920138886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45975.753920138886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45975.753920138886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45975.753920138886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45975.753920138886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45975.753920138886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45975.753920138886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45975.753920138886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45975.753920138886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45975.753920138886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45975.753920138886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45975.753920138886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45975.753920138886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45975.753920138886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45975.753920138886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45975.753920138886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45975.753920138886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45975.753920138886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45975.753920138886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45975.753920138886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45975.753920138886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45975.753920138886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45975.753920138886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45975.753920138886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45975.753920138886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45975.753920138886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45975.753920138886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45975.753920138886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45975.753920138886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45975.753920138886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45975.753920138886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45975.753920138886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45975.753920138886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45975.753920138886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45975.753920138886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45975.753920138886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45975.753920138886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45975.753920138886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45975.753920138886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45975.753920138886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45975.753920138886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45975.753920138886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45975.753920138886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45975.753920138886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45975.753920138886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45975.753920138886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45975.753920138886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45975.753920138886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45975.753920138886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45975.753920138886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45975.753920138886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45975.753920138886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45975.753920138886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45975.753920138886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45975.753920138886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45975.753920138886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45975.753920138886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45975.753920138886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45975.753920138886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45975.753920138886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45975.753920138886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45975.753920138886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45975.753920138886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45975.753920138886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45975.753920138886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45975.753920138886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45975.753920138886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45975.753920138886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45975.753920138886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45975.753920138886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45975.753920138886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45975.753920138886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45975.753920138886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45975.753920138886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45975.753920138886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45975.753920138886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45975.753920138886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45975.753920138886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45975.753920138886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45975.753920138886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45975.753920138886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45975.753920138886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45975.753920138886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45975.753920138886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45975.753920138886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45975.753920138886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45975.753920138886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45975.753920138886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45975.753920138886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45975.753920138886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45975.753920138886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45975.753920138886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45975.753920138886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45975.753920138886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45975.753920138886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45975.753920138886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45975.753920138886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45975.753920138886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45975.753920138886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45975.753920138886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45975.753920138886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45975.753920138886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45975.753920138886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45975.753920138886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45975.753920138886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45975.753920138886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45975.753920138886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45975.753920138886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45975.753920138886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45975.753920138886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45975.753920138886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45975.753920138886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45975.753920138886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45975.753920138886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45975.753920138886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45975.753920138886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45975.753920138886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45975.753920138886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45975.753920138886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45975.753920138886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45975.753920138886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45975.753920138886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45975.753920138886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45975.753920138886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45975.753920138886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45975.753920138886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45975.753920138886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45975.753920138886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45975.753920138886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45975.753920138886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45975.753920138886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45975.753920138886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45975.753920138886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45975.753920138886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45975.753920138886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45975.753920138886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45975.753920138886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45975.753920138886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45975.753920138886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45975.753920138886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45975.753920138886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45975.753920138886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45975.753920138886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45975.753920138886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45975.753920138886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45975.753920138886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45975.753920138886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45975.753920138886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45975.753920138886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45975.753920138886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45975.753920138886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45975.753920138886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45975.753920138886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45975.753920138886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45975.753920138886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45975.753920138886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45975.753920138886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45975.753920138886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45975.753920138886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45975.753920138886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45975.753920138886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45975.753920138886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45975.753920138886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45975.753920138886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45975.753920138886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45975.753920138886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45975.753920138886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45975.753920138886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45975.753920138886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45975.753920138886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45975.753920138886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45975.753920138886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45975.753920138886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45975.753920138886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45975.753920138886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45975.753920138886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45975.753920138886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45975.753920138886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45975.753920138886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45975.753920138886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45975.753920138886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45975.753920138886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45975.753920138886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45975.753920138886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45975.753920138886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45975.753920138886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45975.753920138886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45975.753920138886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45975.753920138886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45975.753920138886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45975.753920138886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45975.753920138886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45975.753920138886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45975.753920138886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45975.753920138886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45975.753920138886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45975.753920138886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45975.753920138886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45975.753920138886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45975.753920138886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45975.753920138886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45975.753920138886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45975.753920138886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45975.753920138886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45975.753920138886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45975.753920138886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45975.753920138886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45975.753920138886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45975.753920138886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45975.753920138886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45975.753920138886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45975.753920138886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45975.753920138886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45975.753920138886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45975.753920138886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45975.753920138886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45975.753920254632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45975.753920254632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45975.753920254632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45975.753920254632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45975.753920254632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45975.753920254632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45975.753920254632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45975.753920254632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45975.753920254632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45975.753920254632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45975.753920254632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45975.753920254632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45975.753920254632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45975.753920254632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45975.753920254632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45975.753920254632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45975.753920254632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45975.753920254632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45975.753920254632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45975.753920254632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45975.753920254632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45975.753920254632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45975.753920254632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45975.753920254632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45975.753920254632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45975.753920254632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45975.753920254632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45975.753920254632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45975.753920254632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45975.753920254632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45975.753920254632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45975.753920254632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45975.753920254632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45975.753920254632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45975.753920254632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45975.753920254632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45975.753920254632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45975.753920254632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45975.753920254632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45975.753920254632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45975.753920254632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45975.753920254632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45975.753920254632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45975.753920254632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45975.753920254632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45975.753920254632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45975.753920254632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45975.753920254632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45975.753920254632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45975.753920254632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45975.753920254632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45975.753920254632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45975.753920254632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45975.753920254632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45975.753920254632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45975.753920254632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45975.753920254632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45975.753920254632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45975.753920254632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45975.753920254632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45975.753920254632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45975.753920254632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45975.753920254632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45975.753920254632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45975.753920254632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45975.753920254632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45975.753920254632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45975.753920254632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45975.753920254632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45975.753920254632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45975.753920254632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45975.753920254632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45975.753920254632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45975.753920254632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45975.753920254632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45975.753920254632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45975.753920254632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45975.753920254632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45975.753920254632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45975.753920254632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45975.753920254632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45975.753920254632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45975.753920254632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45975.753920254632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45975.753920254632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45975.753920254632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45975.753920254632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45975.753920254632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45975.753920254632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45975.753920254632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45975.753920254632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45975.753920254632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45975.753920254632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45975.753920254632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45975.753920254632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45975.753920254632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45975.753920254632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45975.753920254632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45975.753920254632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45975.753920254632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45975.753920254632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45975.753920254632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45975.753920254632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45975.753920254632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45975.753920254632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45975.753920254632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45975.753920254632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45975.753920254632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45975.753920254632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45975.753920254632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45975.753920254632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45975.753920254632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45975.753920254632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45975.753920254632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45975.753920254632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45975.753920254632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45975.753920254632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45975.753920254632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45975.753920254632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45975.753920254632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45975.753920254632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45975.753920254632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45975.753920254632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45975.753920254632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45975.753920254632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45975.753920254632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45975.753920254632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45975.753920254632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45975.753920254632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45975.753920254632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45975.753920254632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45975.753920254632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45975.753920254632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45975.753920254632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45975.753920254632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45975.753920254632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45975.753920254632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45975.753920254632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45975.753920254632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45975.753920254632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45975.753920254632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45975.753920254632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45975.753920254632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45975.753920254632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45975.753920254632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45975.753920254632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45975.753920254632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45975.753920254632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45975.753920254632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45975.753920254632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45975.753920254632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45975.753920254632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45975.753920254632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45975.753920254632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45975.753920254632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45975.753920254632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45975.753920254632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45975.753920254632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45975.753920254632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45975.753920254632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45975.753920254632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45975.753920254632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45975.753920254632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45975.753920254632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45975.753920254632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45975.753920254632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45975.753920254632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45975.753920254632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45975.753920254632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45975.753920254632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45975.753920254632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45975.753920254632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45975.753920254632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45975.753920254632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45975.753920254632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45975.753920254632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45975.753920254632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45975.753920254632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45975.753920254632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45975.753920254632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45975.753920254632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45975.753920254632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45975.753920254632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45975.753920254632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45975.753920254632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45975.753920254632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45975.753920254632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45975.753920254632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45975.753920254632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45975.753920254632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45975.753920254632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45975.753920254632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45975.753920254632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45975.753920254632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45975.753920254632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45975.753920254632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45975.753920254632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45975.753920254632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45975.753920254632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45975.753920254632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45975.753920254632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45975.753920254632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45975.753920254632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45975.753920254632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45975.753920254632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45975.753920254632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45975.753920254632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45975.753920254632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45975.753920254632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45975.753920254632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45975.753920254632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45975.753920254632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45975.753920254632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45975.753920254632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45975.753920254632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45975.753920254632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45975.753920254632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45975.753920254632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45975.753920254632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45975.753920254632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45975.753920254632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45975.753920254632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45975.753920254632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45975.753920254632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45975.753920254632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45975.753920254632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45975.753920254632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45975.753920254632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45975.753920254632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45975.753920254632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45975.753920254632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45975.753920254632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45975.753920254632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45975.753920254632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45975.753920254632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45975.753920254632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45975.753920254632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45975.753920254632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45975.753920254632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45975.753920254632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45975.753920254632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45975.753920254632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45975.753920254632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45975.753920254632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45975.753920254632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45975.753920254632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45975.753920254632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45975.753920254632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45975.753920254632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45975.753920254632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45975.753920254632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45975.753920254632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45975.753920254632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45975.753920254632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45975.753920254632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45975.753920254632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45975.753920254632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45975.753920254632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45975.753920254632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45975.753920254632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45975.753920254632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45975.753920254632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45975.753920254632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45975.753920254632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45975.753920254632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45975.753920254632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45975.753920254632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45975.753920254632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45975.753920254632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45975.753920254632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45975.753920254632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45975.753920254632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45975.753920254632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45975.753920254632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45975.753920254632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45975.753920254632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45975.753920254632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45975.753920254632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45975.753920254632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45975.753920254632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45975.753920254632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45975.753920254632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45975.753920254632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45975.753920254632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45975.753920254632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45975.753920254632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45975.753920254632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45975.753920254632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45975.753920254632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45975.753920254632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45975.753920254632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45975.753920254632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45975.753920254632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45975.753920254632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45975.753920254632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45975.753920254632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45975.753920254632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45975.753920254632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45975.753920254632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45975.753920254632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45975.753920254632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45975.753920254632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45975.753920254632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45975.753920254632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45975.753920254632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45975.753920254632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45975.753920254632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45975.753920254632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45975.753920254632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45975.753920254632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45975.753920254632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45975.753920254632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45975.753920254632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45975.753920254632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45975.753920254632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45975.753920254632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45975.753920254632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45975.753920254632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45975.753920254632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45975.753920254632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45975.753920254632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45975.753920254632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45975.753920254632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45975.753920254632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45975.753920254632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45975.753920254632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45975.753920254632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45975.753920254632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45975.753920254632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45975.753920254632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45975.753920254632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45975.753920254632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45975.753920254632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45975.753920254632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45975.753920254632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45975.753920254632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45975.753920254632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45975.753920254632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45975.753920254632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45975.753920254632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45975.753920254632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45975.753920254632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45975.753920254632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45975.753920254632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45975.753920254632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45975.753920254632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45975.753920254632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45975.753920254632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45975.753920254632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45975.753920254632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45975.753920254632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45975.753920254632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45975.753920254632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45975.753920254632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45975.753920254632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45975.753920254632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45975.753920254632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45975.753920254632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45975.753920254632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45975.753920254632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45975.753920254632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45975.753920254632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45975.753920254632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45975.753920254632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45975.753920254632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45975.753920254632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45975.753920254632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45975.753920254632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45975.753920254632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45975.753920254632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45975.753920254632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45975.753920254632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45975.753920254632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45975.753920254632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45975.753920254632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45975.753920254632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45975.753920254632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45975.753920254632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45975.753920254632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45975.753920254632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45975.753920254632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45975.753920254632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45975.753920254632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45975.753920254632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45975.753920254632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45975.753920254632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45975.753920254632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45975.753920254632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45975.753920254632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45975.753920254632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45975.753920254632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45975.753920254632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45975.753920254632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45975.753920254632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45975.753920254632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45975.753920254632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45975.753920254632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45975.753920254632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45975.753920254632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45975.753920254632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45975.753920254632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45975.753920254632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45975.753920254632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45975.753920254632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45975.753920254632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45975.753920254632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45975.753920254632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45975.753920254632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45975.753920254632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45975.753920254632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45975.753920254632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45975.753920254632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45975.753920254632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45975.753920254632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45975.753920254632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45975.753920254632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45975.753920254632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45975.753920254632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45975.753920254632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45975.753920254632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45975.753920254632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45975.753920254632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45975.753920254632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45975.753920254632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45975.753920254632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45975.753920254632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45975.753920254632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45975.753920254632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45975.753920254632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45975.753920254632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45975.753920254632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45975.753920254632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45975.753920254632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45975.753920254632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45975.753920254632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45975.753920254632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45975.753920254632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45975.753920254632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45975.753920254632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45975.753920254632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45975.753920254632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45975.753920254632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45975.753920254632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45975.753920254632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45975.753920254632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45975.753920254632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45975.753920254632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45975.753920254632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45975.753920254632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45975.753920254632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45975.753920254632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45975.753920254632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45975.753920254632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45975.753920254632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45975.753920254632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45975.753920254632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45975.753920254632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45975.753920254632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45975.753920254632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45975.753920254632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45975.753920254632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45975.753920254632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45975.753920254632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45975.753920254632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45975.753920254632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45975.753920254632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45975.753920254632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45975.753920254632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45975.753920254632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45975.753920254632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45975.753920254632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45975.753920254632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45975.753920254632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45975.753920254632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45975.753920254632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45975.753920254632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45975.753920254632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45975.753920254632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45975.753920254632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45975.753920254632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45975.753920254632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45975.753920254632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45975.753920254632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45975.753920254632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45975.753920254632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45975.753920254632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45975.753920254632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45975.753920254632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45975.753920254632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45975.753920254632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45975.753920254632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45975.753920254632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45975.753920254632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1021" ca="1" si="15">IFERROR(NOW()-F958,"-")</f>
        <v>45975.753920254632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45975.753920254632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45975.753920254632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45975.753920254632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45975.753920254632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45975.753920254632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45975.753920254632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45975.753920254632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45975.753920254632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45975.753920254632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45975.753920254632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45975.753920254632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45975.753920254632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45975.753920254632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45975.753920254632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45975.753920254632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45975.753920254632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45975.753920254632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45975.753920254632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45975.753920254632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45975.753920254632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45975.753920254632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45975.753920254632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45975.753920254632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45975.753920254632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45975.753920254632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45975.753920254632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45975.753920254632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45975.753920254632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45975.753920254632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45975.753920254632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45975.753920254632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45975.753920254632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45975.753920254632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45975.753920254632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45975.753920254632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45975.753920254632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45975.753920254632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45975.753920254632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45975.753920254632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45975.753920254632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45975.753920254632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45975.753920254632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45975.753920254632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45975.753920254632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45975.753920254632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45975.753920254632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45975.753920254632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45975.753920254632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45975.753920254632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45975.753920254632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45975.753920254632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45975.753920254632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45975.753920254632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45975.753920254632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45975.753920254632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45975.753920254632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45975.753920254632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45975.753920254632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45975.753920254632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45975.753920254632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45975.753920254632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45975.753920254632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45975.753920254632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ref="G1022:G1036" ca="1" si="16">IFERROR(NOW()-F1022,"-")</f>
        <v>45975.753920254632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45975.753920254632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45975.753920254632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45975.753920254632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45975.753920254632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45975.753920254632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45975.753920254632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45975.753920254632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45975.753920254632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45975.753920254632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45975.753920254632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45975.753920254632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45975.753920254632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45975.753920254632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45975.753920254632</v>
      </c>
      <c r="H1036" s="22"/>
      <c r="I1036" s="19" t="str">
        <f>IFERROR(VLOOKUP(D1036,DB!A:F,6,0),"")</f>
        <v/>
      </c>
      <c r="J1036" s="18" t="str">
        <f>IFERROR(VLOOKUP(D1036,DB!A:G,7,0),"")</f>
        <v/>
      </c>
      <c r="K1036" s="45"/>
      <c r="L1036" s="23" t="str">
        <f>IFERROR(VLOOKUP(D1036,DB!A:I,9,0),"")</f>
        <v/>
      </c>
    </row>
  </sheetData>
  <dataValidations count="2">
    <dataValidation allowBlank="1" showInputMessage="1" showErrorMessage="1" sqref="E1" xr:uid="{5914219A-CB83-432D-936A-CC0CB6F3982A}"/>
    <dataValidation type="list" allowBlank="1" showInputMessage="1" showErrorMessage="1" sqref="E2:E10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272.27320254629012</v>
      </c>
      <c r="H2" s="96">
        <v>45703.474768518521</v>
      </c>
      <c r="I2" s="96" t="str">
        <f>IFERROR(VLOOKUP(D2,DB!A:F,6,0),"")</f>
        <v>SCECO</v>
      </c>
      <c r="J2" s="96" t="str">
        <f>IFERROR(VLOOKUP(D2,DB!A:G,7,0),"")</f>
        <v>Dead</v>
      </c>
      <c r="K2" s="98" t="s">
        <v>39114</v>
      </c>
      <c r="L2" s="92" t="str">
        <f>IFERROR(VLOOKUP(D2,DB!A:I,9,0),"")</f>
        <v>Latis</v>
      </c>
    </row>
    <row r="3" spans="1:16" ht="15" customHeight="1">
      <c r="A3" s="157" t="s">
        <v>39115</v>
      </c>
      <c r="B3" s="135" t="str">
        <f>IFERROR(VLOOKUP(D3,DB!A:K,11,0),"")</f>
        <v>R4</v>
      </c>
      <c r="C3" s="94">
        <v>1</v>
      </c>
      <c r="D3" s="92" t="s">
        <v>37511</v>
      </c>
      <c r="E3" s="95" t="s">
        <v>39021</v>
      </c>
      <c r="F3" s="96">
        <v>45975.686678240738</v>
      </c>
      <c r="G3" s="97">
        <f ca="1">IFERROR(NOW()-F3,"")</f>
        <v>6.7241898148495238E-2</v>
      </c>
      <c r="H3" s="96">
        <v>45975.680752314816</v>
      </c>
      <c r="I3" s="135" t="str">
        <f>IFERROR(VLOOKUP(D3,DB!A:F,6,0),"")</f>
        <v>Generator-SG</v>
      </c>
      <c r="J3" s="135" t="str">
        <f>IFERROR(VLOOKUP(D3,DB!A:G,7,0),"")</f>
        <v>Vandalized</v>
      </c>
      <c r="K3" s="98" t="s">
        <v>39116</v>
      </c>
      <c r="L3" s="92" t="str">
        <f>IFERROR(VLOOKUP(D3,DB!A:I,9,0),"")</f>
        <v>Latis</v>
      </c>
    </row>
    <row r="4" spans="1:16" ht="15" customHeight="1">
      <c r="A4" s="135" t="s">
        <v>39111</v>
      </c>
      <c r="B4" s="135" t="str">
        <f>IFERROR(VLOOKUP(D4,DB!A:K,11,0),"")</f>
        <v>R4</v>
      </c>
      <c r="C4" s="94">
        <v>1</v>
      </c>
      <c r="D4" s="92" t="s">
        <v>34140</v>
      </c>
      <c r="E4" s="95" t="s">
        <v>39021</v>
      </c>
      <c r="F4" s="96"/>
      <c r="G4" s="97">
        <f ca="1">IFERROR(NOW()-F4,"")</f>
        <v>45975.753920138886</v>
      </c>
      <c r="H4" s="96">
        <v>45975.70239583333</v>
      </c>
      <c r="I4" s="135" t="str">
        <f>IFERROR(VLOOKUP(D4,DB!A:F,6,0),"")</f>
        <v>SCECO</v>
      </c>
      <c r="J4" s="135" t="str">
        <f>IFERROR(VLOOKUP(D4,DB!A:G,7,0),"")</f>
        <v>Dead</v>
      </c>
      <c r="K4" s="98" t="s">
        <v>39117</v>
      </c>
      <c r="L4" s="92" t="str">
        <f>IFERROR(VLOOKUP(D4,DB!A:I,9,0),"")</f>
        <v>Latis</v>
      </c>
    </row>
    <row r="5" spans="1:16" ht="15" customHeight="1">
      <c r="A5" s="135" t="s">
        <v>39118</v>
      </c>
      <c r="B5" s="135" t="str">
        <f>IFERROR(VLOOKUP(D5,DB!A:K,11,0),"")</f>
        <v>R4</v>
      </c>
      <c r="C5" s="94">
        <v>1</v>
      </c>
      <c r="D5" s="92" t="s">
        <v>31282</v>
      </c>
      <c r="E5" s="95" t="s">
        <v>39021</v>
      </c>
      <c r="F5" s="96">
        <v>45975.636331018519</v>
      </c>
      <c r="G5" s="97">
        <f ca="1">IFERROR(NOW()-F5,"")</f>
        <v>0.1175891203674837</v>
      </c>
      <c r="H5" s="96">
        <v>45975.721736111111</v>
      </c>
      <c r="I5" s="135" t="str">
        <f>IFERROR(VLOOKUP(D5,DB!A:F,6,0),"")</f>
        <v>SCECO</v>
      </c>
      <c r="J5" s="135" t="str">
        <f>IFERROR(VLOOKUP(D5,DB!A:G,7,0),"")</f>
        <v>Good</v>
      </c>
      <c r="K5" s="98" t="s">
        <v>39119</v>
      </c>
      <c r="L5" s="92" t="str">
        <f>IFERROR(VLOOKUP(D5,DB!A:I,9,0),"")</f>
        <v>Latis</v>
      </c>
    </row>
    <row r="6" spans="1:16" ht="15" customHeight="1">
      <c r="A6" s="135"/>
      <c r="B6" s="135" t="str">
        <f>IFERROR(VLOOKUP(D6,DB!A:K,11,0),"")</f>
        <v/>
      </c>
      <c r="C6" s="94"/>
      <c r="D6" s="92"/>
      <c r="E6" s="95"/>
      <c r="F6" s="96"/>
      <c r="G6" s="97">
        <f ca="1">IFERROR(NOW()-F6,"")</f>
        <v>45975.753920138886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45975.753920138886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45975.753920138886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45975.753920138886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45975.753920138886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45975.753920138886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45975.753920138886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45975.753920138886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45975.753920138886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45975.753920138886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45975.753920138886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45975.753920138886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45975.753920138886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45975.753920138886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45975.753920138886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45975.753920138886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45975.753920138886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45975.753920138886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45975.753920138886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45975.753920138886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45975.753920138886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45975.753920138886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45975.753920138886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45975.753920138886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45975.753920138886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45975.753920138886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45975.753920138886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45975.753920138886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45975.753920138886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45975.753920138886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45975.753920138886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45975.753920138886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45975.753920138886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45975.753920138886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45975.753920138886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45975.753920138886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45975.753920138886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45975.753920138886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45975.753920138886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45975.753920138886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45975.753920138886</v>
      </c>
      <c r="H46" s="96"/>
      <c r="I46" s="135" t="str">
        <f>IFERROR(VLOOKUP(D46,DB!A:F,6,0),"")</f>
        <v/>
      </c>
      <c r="J46" s="135" t="str">
        <f>IFERROR(VLOOKUP(D46,DB!A:G,7,0),"")</f>
        <v/>
      </c>
      <c r="K46" s="98"/>
      <c r="L46" s="92"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6"/>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83.921859953698004</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49.565042824069678</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27.09280902777391</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34999</v>
      </c>
      <c r="E6" s="124" t="s">
        <v>39021</v>
      </c>
      <c r="F6" s="156">
        <v>45975.640729166669</v>
      </c>
      <c r="G6" s="126">
        <f t="shared" ref="G6:G59" ca="1" si="2">IFERROR(NOW()-F6,"")</f>
        <v>0.11319097221712582</v>
      </c>
      <c r="H6" s="125">
        <v>45975.629351851851</v>
      </c>
      <c r="I6" s="124" t="str">
        <f>IFERROR(VLOOKUP(D6,DB!A:F,6,0),"")</f>
        <v>SCECO</v>
      </c>
      <c r="J6" s="124" t="str">
        <f>IFERROR(VLOOKUP(D6,DB!A:G,7,0),"")</f>
        <v>Vandalized</v>
      </c>
      <c r="K6" s="124" t="s">
        <v>39129</v>
      </c>
      <c r="L6" s="124" t="str">
        <f>IFERROR(VLOOKUP(D6,DB!A:I,9,0),"")</f>
        <v>Latis</v>
      </c>
    </row>
    <row r="7" spans="1:13">
      <c r="A7" s="124" t="s">
        <v>39130</v>
      </c>
      <c r="B7" s="124" t="str">
        <f>IFERROR(VLOOKUP(D7,DB!A:K,11,0),"")</f>
        <v>R5</v>
      </c>
      <c r="C7" s="124">
        <v>1</v>
      </c>
      <c r="D7" s="124" t="s">
        <v>34351</v>
      </c>
      <c r="E7" s="124" t="s">
        <v>39021</v>
      </c>
      <c r="F7" s="156">
        <v>45975.663761574076</v>
      </c>
      <c r="G7" s="126">
        <f t="shared" ca="1" si="2"/>
        <v>9.0158564809826203E-2</v>
      </c>
      <c r="H7" s="125">
        <v>45975.658229166664</v>
      </c>
      <c r="I7" s="124" t="str">
        <f>IFERROR(VLOOKUP(D7,DB!A:F,6,0),"")</f>
        <v>SCECO</v>
      </c>
      <c r="J7" s="124" t="str">
        <f>IFERROR(VLOOKUP(D7,DB!A:G,7,0),"")</f>
        <v>Vandalized</v>
      </c>
      <c r="K7" s="124" t="s">
        <v>39129</v>
      </c>
      <c r="L7" s="124" t="str">
        <f>IFERROR(VLOOKUP(D7,DB!A:I,9,0),"")</f>
        <v>Latis</v>
      </c>
    </row>
    <row r="8" spans="1:13">
      <c r="A8" s="124"/>
      <c r="B8" s="124" t="str">
        <f>IFERROR(VLOOKUP(D8,DB!A:K,11,0),"")</f>
        <v/>
      </c>
      <c r="C8" s="124"/>
      <c r="D8"/>
      <c r="E8" s="124"/>
      <c r="F8" s="124"/>
      <c r="G8" s="126">
        <f t="shared" ca="1" si="2"/>
        <v>45975.753920138886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45975.753920138886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45975.753920138886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45975.753920138886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45975.753920138886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45975.753920138886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45975.753920138886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45975.753920138886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45975.753920138886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45975.753920138886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45975.753920138886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45975.753920138886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45975.753920138886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45975.753920138886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45975.753920138886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45975.753920138886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45975.753920138886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45975.753920138886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45975.753920138886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45975.753920138886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45975.753920138886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45975.753920138886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45975.753920138886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45975.753920138886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45975.753920138886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45975.753920138886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45975.753920138886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45975.753920138886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45975.753920138886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45975.753920138886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45975.753920138886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45975.753920138886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45975.753920138886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45975.753920138886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45975.753920138886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45975.753920138886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45975.753920138886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45975.753920138886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45975.753920138886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45975.753920138886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45975.753920138886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45975.753920138886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45975.753920138886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45975.753920138886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45975.753920138886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45975.753920138886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45975.753920138886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45975.753920138886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45975.753920138886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45975.753920138886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45975.753920138886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45975.753920138886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ref="G60:G123" ca="1" si="3">IFERROR(NOW()-F60,"")</f>
        <v>45975.753920138886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45975.753920138886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45975.753920138886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45975.753920138886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45975.753920138886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45975.753920138886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45975.753920138886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45975.753920138886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45975.753920138886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45975.753920138886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45975.753920138886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45975.753920138886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45975.753920138886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45975.753920138886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45975.753920138886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45975.753920138886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45975.753920138886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45975.753920138886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45975.753920138886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45975.753920138886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45975.753920138886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45975.753920138886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45975.753920138886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45975.753920138886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45975.753920138886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45975.753920138886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45975.753920138886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45975.753920138886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45975.753920138886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45975.753920138886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45975.753920138886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45975.753920138886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45975.753920138886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45975.753920138886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45975.753920138886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45975.753920138886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45975.753920138886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45975.753920138886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45975.753920138886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45975.753920138886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45975.753920138886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45975.753920138886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45975.753920138886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45975.753920138886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45975.753920138886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45975.753920138886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45975.753920138886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45975.753920138886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45975.753920138886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45975.753920138886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45975.753920138886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45975.753920138886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45975.753920138886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45975.753920138886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45975.753920138886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45975.753920138886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45975.753920138886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45975.753920138886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45975.753920138886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45975.753920138886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45975.753920138886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45975.753920138886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45975.753920138886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45975.753920138886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4">IFERROR(NOW()-F124,"")</f>
        <v>45975.753920138886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45975.753920138886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45975.753920138886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45975.753920138886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45975.753920138886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45975.753920138886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45975.753920138886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45975.753920138886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45975.753920138886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45975.753920138886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45975.753920138886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45975.753920138886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45975.753920138886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45975.753920138886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45975.753920138886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45975.753920138886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45975.753920138886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45975.753920138886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45975.753920138886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45975.753920138886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45975.753920138886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45975.753920138886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45975.753920138886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45975.753920138886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45975.753920138886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45975.753920138886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45975.753920138886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45975.753920138886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45975.753920138886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45975.753920138886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45975.753920138886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45975.753920138886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45975.753920138886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45975.753920138886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45975.753920138886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45975.753920138886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45975.753920138886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45975.753920138886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45975.753920138886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45975.753920138886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45975.753920138886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45975.753920138886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45975.753920138886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45975.753920138886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45975.753920138886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45975.753920138886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45975.753920138886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45975.753920138886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45975.753920138886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45975.753920138886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45975.753920138886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45975.753920138886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45975.753920138886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45975.753920138886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45975.753920138886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45975.753920138886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45975.753920138886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45975.753920138886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45975.753920138886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45975.753920138886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45975.753920138886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45975.753920138886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45975.753920138886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45975.753920138886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5">IFERROR(NOW()-F188,"")</f>
        <v>45975.753920138886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45975.753920138886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45975.753920138886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45975.753920138886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45975.753920138886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45975.753920138886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45975.753920138886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45975.753920138886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45975.753920138886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45975.753920138886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45975.753920138886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45975.753920138886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45975.753920138886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45975.753920138886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45975.753920138886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45975.753920138886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45975.753920138886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45975.753920138886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45975.753920138886</v>
      </c>
      <c r="H206" s="124"/>
      <c r="I206" s="124" t="str">
        <f>IFERROR(VLOOKUP(D206,DB!A:F,6,0),"")</f>
        <v/>
      </c>
      <c r="J206" s="124" t="str">
        <f>IFERROR(VLOOKUP(D206,DB!A:G,7,0),"")</f>
        <v/>
      </c>
      <c r="K206" s="124"/>
      <c r="L206" s="124" t="str">
        <f>IFERROR(VLOOKUP(D206,DB!A:I,9,0),"")</f>
        <v/>
      </c>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45975.753920138886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45975.753920138886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45975.753920138886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45975.753920138886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45975.753920138886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45975.753920138886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45975.753920138886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45975.753920138886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45975.753920138886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45975.753920138886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45975.753920138886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45975.753920138886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45975.753920138886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45975.753920138886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45975.753920138886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45975.753920138886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45975.753920138886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45975.753920138886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45975.753920138886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45975.753920138886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45975.753920138886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45975.753920138886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45975.753920138886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45975.753920138886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45975.753920138886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45975.753920138886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45975.753920138886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45975.753920138886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45975.753920138886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45975.753920138886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45975.753920138886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45975.753920138886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45975.753920138886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45975.753920138886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45975.753920138886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45975.753920138886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45975.753920138886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45975.753920138886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45975.753920138886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45975.753920138886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45975.753920138886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45975.753920138886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45975.753920138886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45975.753920138886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45975.753920138886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45975.753920138886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45975.753920138886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45975.753920138886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45975.753920138886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45975.753920138886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45975.753920138886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45975.753920138886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45975.753920138886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45975.753920138886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45975.753920138886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45975.753920138886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45975.753920138886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45975.753920138886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45975.753920138886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45975.753920138886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45975.753920138886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45975.753920138886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45975.753920138886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45975.753920138886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45975.753920138886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45975.753920138886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45975.753920138886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45975.753920138886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45975.753920138886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45975.753920138886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45975.753920138886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45975.753920138886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45975.753920138886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45975.753920138886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45975.753920138886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45975.753920138886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45975.753920138886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45975.753920138886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45975.753920138886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45975.753920138886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45975.753920138886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45975.753920138886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45975.753920138886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45975.753920138886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45975.753920138886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45975.753920138886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45975.753920138886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45975.753920138886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45975.753920138886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45975.753920138886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45975.753920138886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45975.753920138886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45975.753920138886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45975.753920138886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45975.753920138886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45975.753920138886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45975.753920138886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45975.753920138886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45975.753920138886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45975.753920138886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45975.753920138886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45975.753920138886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45975.753920138886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45975.753920138886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45975.753920138886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45975.753920138886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45975.753920138886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45975.753920138886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45975.753920138886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45975.753920138886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45975.753920138886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45975.753920138886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45975.753920138886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45975.753920138886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45975.753920138886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45975.753920138886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45975.753920138886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45975.753920138886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45975.753920138886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45975.753920138886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45975.753920138886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45975.753920138886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45975.753920138886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45975.753920138886</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2025-11-14T15:07:32Z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