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9221" documentId="120_S{2AC9BD13-BADA-5192-A53E-5A8FF88502F6}" xr6:coauthVersionLast="47" xr6:coauthVersionMax="47" xr10:uidLastSave="{5A6255D5-9E5E-4574-AE33-46BDC4D33CEE}"/>
  <bookViews>
    <workbookView xWindow="-120" yWindow="-120" windowWidth="38640" windowHeight="21120"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2" l="1"/>
  <c r="G6" i="2"/>
  <c r="I6" i="2"/>
  <c r="J6" i="2"/>
  <c r="L6" i="2"/>
  <c r="D9" i="3"/>
  <c r="B3" i="4"/>
  <c r="B4" i="4"/>
  <c r="B5" i="4"/>
  <c r="B6" i="4"/>
  <c r="B7" i="4"/>
  <c r="B8" i="4"/>
  <c r="L3" i="4"/>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L6" i="5"/>
  <c r="J6" i="5"/>
  <c r="I6" i="5"/>
  <c r="B6" i="5"/>
  <c r="G6" i="5"/>
  <c r="D8" i="3"/>
  <c r="D5" i="3"/>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3" i="1"/>
  <c r="G3" i="1"/>
  <c r="I3" i="1"/>
  <c r="J3" i="1"/>
  <c r="L3" i="1"/>
  <c r="B4" i="1"/>
  <c r="G4" i="1"/>
  <c r="I4" i="1"/>
  <c r="J4" i="1"/>
  <c r="L4" i="1"/>
  <c r="D4" i="3"/>
  <c r="D6" i="3"/>
  <c r="D7"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G2" i="1"/>
  <c r="G5" i="5"/>
  <c r="G3" i="4"/>
  <c r="I3" i="4"/>
  <c r="J3" i="4"/>
  <c r="G4" i="4"/>
  <c r="I4" i="4"/>
  <c r="J4" i="4"/>
  <c r="L4" i="4"/>
  <c r="G5" i="4"/>
  <c r="I5" i="4"/>
  <c r="J5" i="4"/>
  <c r="L5" i="4"/>
  <c r="G6" i="4"/>
  <c r="I6" i="4"/>
  <c r="J6" i="4"/>
  <c r="L6" i="4"/>
  <c r="G7" i="4"/>
  <c r="I7" i="4"/>
  <c r="J7" i="4"/>
  <c r="L7"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G2" i="4"/>
  <c r="B4" i="2"/>
  <c r="G4" i="2"/>
  <c r="I4" i="2"/>
  <c r="J4" i="2"/>
  <c r="L4" i="2"/>
  <c r="B5" i="2"/>
  <c r="G5" i="2"/>
  <c r="I5" i="2"/>
  <c r="J5" i="2"/>
  <c r="L5"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alcChain>
</file>

<file path=xl/sharedStrings.xml><?xml version="1.0" encoding="utf-8"?>
<sst xmlns="http://schemas.openxmlformats.org/spreadsheetml/2006/main" count="181592" uniqueCount="39210">
  <si>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</si>
  <si>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</si>
  <si>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</si>
  <si>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</si>
  <si>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</si>
  <si>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</si>
  <si>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</si>
  <si>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</si>
  <si>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</si>
  <si>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</si>
  <si>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</si>
  <si>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</si>
  <si>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</si>
  <si>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</si>
  <si>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</si>
  <si>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</si>
  <si>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</si>
  <si>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</si>
  <si>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</si>
  <si>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</si>
  <si>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</si>
  <si>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</si>
  <si>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</si>
  <si>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</si>
  <si>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</si>
  <si>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</si>
  <si>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</si>
  <si>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</si>
  <si>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</si>
  <si>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</si>
  <si>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</si>
  <si>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</si>
  <si>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</si>
  <si>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</si>
  <si>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</si>
  <si>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</si>
  <si>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</si>
  <si>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</si>
  <si>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</si>
  <si>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</si>
  <si>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</si>
  <si>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</si>
  <si>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</si>
  <si>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</si>
  <si>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</si>
  <si>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</si>
  <si>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</si>
  <si>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</si>
  <si>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</si>
  <si>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</si>
  <si>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</si>
  <si>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</si>
  <si>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</si>
  <si>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</si>
  <si>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</si>
  <si>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</si>
  <si>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</si>
  <si>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</si>
  <si>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</si>
  <si>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</si>
  <si>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</si>
  <si>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</si>
  <si>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</si>
  <si>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</si>
  <si>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</si>
  <si>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</si>
  <si>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</si>
  <si>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</si>
  <si>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</si>
  <si>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</si>
  <si>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</si>
  <si>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</si>
  <si>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</si>
  <si>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</si>
  <si>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</si>
  <si>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</si>
  <si>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</si>
  <si>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</si>
  <si>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</si>
  <si>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</si>
  <si>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</si>
  <si>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</si>
  <si>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</si>
  <si>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</si>
  <si>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</si>
  <si>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</si>
  <si>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</si>
  <si>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</si>
  <si>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</si>
  <si>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</si>
  <si>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</si>
  <si>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</si>
  <si>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</si>
  <si>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</si>
  <si>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</si>
  <si>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</si>
  <si>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</si>
  <si>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</si>
  <si>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</si>
  <si>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</si>
  <si>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</si>
  <si>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</si>
  <si>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</si>
  <si>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</si>
  <si>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</si>
  <si>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</si>
  <si>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</si>
  <si>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</si>
  <si>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</si>
  <si>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</si>
  <si>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</si>
  <si>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</si>
  <si>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</si>
  <si>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</si>
  <si>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</si>
  <si>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</si>
  <si>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</si>
  <si>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</si>
  <si>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</si>
  <si>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</si>
  <si>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</si>
  <si>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</si>
  <si>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</si>
  <si>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</si>
  <si>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</si>
  <si>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</si>
  <si>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</si>
  <si>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</si>
  <si>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</si>
  <si>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</si>
  <si>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</si>
  <si>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</si>
  <si>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</si>
  <si>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</si>
  <si>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</si>
  <si>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</si>
  <si>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</si>
  <si>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</si>
  <si>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</si>
  <si>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</si>
  <si>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</si>
  <si>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</si>
  <si>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</si>
  <si>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</si>
  <si>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</si>
  <si>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</si>
  <si>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</si>
  <si>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</si>
  <si>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</si>
  <si>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</si>
  <si>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</si>
  <si>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</si>
  <si>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</si>
  <si>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</si>
  <si>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</si>
  <si>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</si>
  <si>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</si>
  <si>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</si>
  <si>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</si>
  <si>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</si>
  <si>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</si>
  <si>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</si>
  <si>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</si>
  <si>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</si>
  <si>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</si>
  <si>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</si>
  <si>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</si>
  <si>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</si>
  <si>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</si>
  <si>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</si>
  <si>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</si>
  <si>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</si>
  <si>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</si>
  <si>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</si>
  <si>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</si>
  <si>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</si>
  <si>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</si>
  <si>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</si>
  <si>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</si>
  <si>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</si>
  <si>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</si>
  <si>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</si>
  <si>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</si>
  <si>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</si>
  <si>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</si>
  <si>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</si>
  <si>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</si>
  <si>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</si>
  <si>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</si>
  <si>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</si>
  <si>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</si>
  <si>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</si>
  <si>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</si>
  <si>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</si>
  <si>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</si>
  <si>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</si>
  <si>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</si>
  <si>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</si>
  <si>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</si>
  <si>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</si>
  <si>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</si>
  <si>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</si>
  <si>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</si>
  <si>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</si>
  <si>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</si>
  <si>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</si>
  <si>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</si>
  <si>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</si>
  <si>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</si>
  <si>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</si>
  <si>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</si>
  <si>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</si>
  <si>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</si>
  <si>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</si>
  <si>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</si>
  <si>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</si>
  <si>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</si>
  <si>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</si>
  <si>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</si>
  <si>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</si>
  <si>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</si>
  <si>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</si>
  <si>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</si>
  <si>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</si>
  <si>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</si>
  <si>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</si>
  <si>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</si>
  <si>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</si>
  <si>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</si>
  <si>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</si>
  <si>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</si>
  <si>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</si>
  <si>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</si>
  <si>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</si>
  <si>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</si>
  <si>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</si>
  <si>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</si>
  <si>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</si>
  <si>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</si>
  <si>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</si>
  <si>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</si>
  <si>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</si>
  <si>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</si>
  <si>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</si>
  <si>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</si>
  <si>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</si>
  <si>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</si>
  <si>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</si>
  <si>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</si>
  <si>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</si>
  <si>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</si>
  <si>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</si>
  <si>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</si>
  <si>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</si>
  <si>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</si>
  <si>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</si>
  <si>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</si>
  <si>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</si>
  <si>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</si>
  <si>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</si>
  <si>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</si>
  <si>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</si>
  <si>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</si>
  <si>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</si>
  <si>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</si>
  <si>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</si>
  <si>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</si>
  <si>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</si>
  <si>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</si>
  <si>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</si>
  <si>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</si>
  <si>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</si>
  <si>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</si>
  <si>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</si>
  <si>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</si>
  <si>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</si>
  <si>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</si>
  <si>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</si>
  <si>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</si>
  <si>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</si>
  <si>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</si>
  <si>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</si>
  <si>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</si>
  <si>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</si>
  <si>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</si>
  <si>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</si>
  <si>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</si>
  <si>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</si>
  <si>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</si>
  <si>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</si>
  <si>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</si>
  <si>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</si>
  <si>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</si>
  <si>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</si>
  <si>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</si>
  <si>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</si>
  <si>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</si>
  <si>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</si>
  <si>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</si>
  <si>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</si>
  <si>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</si>
  <si>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</si>
  <si>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</si>
  <si>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</si>
  <si>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</si>
  <si>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</si>
  <si>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</si>
  <si>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</si>
  <si>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</si>
  <si>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</si>
  <si>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</si>
  <si>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</si>
  <si>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</si>
  <si>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</si>
  <si>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</si>
  <si>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</si>
  <si>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</si>
  <si>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</si>
  <si>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</si>
  <si>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</si>
  <si>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</si>
  <si>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</si>
  <si>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</si>
  <si>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</si>
  <si>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</si>
  <si>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</si>
  <si>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</si>
  <si>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</si>
  <si>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</si>
  <si>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</si>
  <si>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</si>
  <si>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</si>
  <si>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</si>
  <si>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</si>
  <si>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</si>
  <si>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</si>
  <si>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</si>
  <si>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</si>
  <si>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</si>
  <si>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</si>
  <si>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</si>
  <si>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</si>
  <si>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</si>
  <si>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</si>
  <si>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</si>
  <si>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</si>
  <si>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</si>
  <si>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</si>
  <si>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</si>
  <si>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</si>
  <si>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</si>
  <si>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</si>
  <si>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</si>
  <si>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</si>
  <si>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</si>
  <si>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</si>
  <si>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</si>
  <si>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</si>
  <si>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</si>
  <si>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</si>
  <si>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</si>
  <si>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</si>
  <si>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</si>
  <si>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</si>
  <si>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</si>
  <si>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</si>
  <si>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</si>
  <si>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</si>
  <si>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</si>
  <si>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</si>
  <si>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</si>
  <si>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</si>
  <si>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</si>
  <si>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</si>
  <si>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</si>
  <si>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</si>
  <si>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</si>
  <si>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</si>
  <si>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</si>
  <si>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</si>
  <si>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</si>
  <si>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</si>
  <si>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</si>
  <si>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</si>
  <si>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</si>
  <si>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</si>
  <si>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</si>
  <si>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</si>
  <si>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</si>
  <si>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</si>
  <si>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</si>
  <si>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</si>
  <si>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</si>
  <si>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</si>
  <si>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</si>
  <si>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</si>
  <si>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</si>
  <si>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</si>
  <si>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</si>
  <si>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</si>
  <si>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</si>
  <si>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</si>
  <si>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</si>
  <si>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</si>
  <si>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</si>
  <si>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</si>
  <si>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</si>
  <si>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</si>
  <si>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</si>
  <si>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</si>
  <si>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</si>
  <si>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</si>
  <si>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</si>
  <si>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</si>
  <si>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</si>
  <si>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</si>
  <si>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</si>
  <si>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</si>
  <si>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</si>
  <si>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</si>
  <si>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</si>
  <si>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</si>
  <si>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</si>
  <si>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</si>
  <si>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</si>
  <si>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</si>
  <si>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</si>
  <si>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</si>
  <si>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</si>
  <si>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</si>
  <si>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</si>
  <si>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</si>
  <si>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</si>
  <si>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</si>
  <si>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</si>
  <si>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</si>
  <si>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</si>
  <si>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</si>
  <si>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</si>
  <si>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</si>
  <si>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</si>
  <si>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</si>
  <si>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</si>
  <si>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</si>
  <si>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</si>
  <si>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</si>
  <si>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</si>
  <si>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</si>
  <si>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</si>
  <si>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</si>
  <si>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</si>
  <si>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</si>
  <si>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</si>
  <si>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</si>
  <si>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</si>
  <si>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</si>
  <si>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</si>
  <si>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</si>
  <si>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</si>
  <si>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</si>
  <si>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</si>
  <si>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</si>
  <si>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</si>
  <si>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</si>
  <si>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</si>
  <si>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</si>
  <si>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</si>
  <si>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</si>
  <si>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</si>
  <si>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</si>
  <si>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</si>
  <si>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</si>
  <si>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</si>
  <si>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</si>
  <si>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</si>
  <si>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</si>
  <si>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</si>
  <si>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</si>
  <si>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</si>
  <si>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</si>
  <si>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</si>
  <si>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</si>
  <si>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</si>
  <si>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</si>
  <si>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</si>
  <si>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</si>
  <si>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</si>
  <si>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</si>
  <si>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</si>
  <si>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</si>
  <si>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</si>
  <si>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</si>
  <si>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</si>
  <si>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</si>
  <si>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</si>
  <si>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</si>
  <si>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</si>
  <si>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</si>
  <si>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</si>
  <si>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</si>
  <si>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</si>
  <si>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</si>
  <si>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</si>
  <si>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</si>
  <si>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</si>
  <si>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</si>
  <si>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</si>
  <si>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</si>
  <si>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</si>
  <si>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</si>
  <si>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</si>
  <si>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</si>
  <si>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</si>
  <si>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</si>
  <si>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</si>
  <si>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</si>
  <si>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</si>
  <si>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</si>
  <si>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</si>
  <si>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</si>
  <si>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</si>
  <si>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</si>
  <si>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</si>
  <si>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</si>
  <si>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</si>
  <si>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</si>
  <si>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</si>
  <si>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</si>
  <si>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</si>
  <si>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</si>
  <si>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</si>
  <si>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</si>
  <si>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</si>
  <si>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</si>
  <si>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</si>
  <si>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</si>
  <si>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</si>
  <si>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</si>
  <si>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</si>
  <si>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</si>
  <si>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</si>
  <si>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</si>
  <si>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</si>
  <si>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</si>
  <si>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</si>
  <si>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</si>
  <si>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</si>
  <si>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</si>
  <si>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</si>
  <si>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</si>
  <si>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</si>
  <si>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</si>
  <si>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</si>
  <si>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</si>
  <si>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</si>
  <si>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</si>
  <si>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</si>
  <si>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</si>
  <si>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</si>
  <si>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</si>
  <si>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</si>
  <si>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</si>
  <si>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</si>
  <si>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</si>
  <si>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</si>
  <si>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</si>
  <si>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</si>
  <si>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</si>
  <si>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</si>
  <si>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</si>
  <si>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</si>
  <si>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</si>
  <si>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</si>
  <si>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</si>
  <si>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</si>
  <si>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</si>
  <si>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</si>
  <si>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</si>
  <si>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</si>
  <si>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</si>
  <si>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</si>
  <si>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</si>
  <si>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</si>
  <si>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</si>
  <si>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</si>
  <si>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</si>
  <si>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</si>
  <si>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</si>
  <si>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</si>
  <si>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</si>
  <si>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</si>
  <si>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</si>
  <si>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</si>
  <si>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</si>
  <si>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</si>
  <si>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</si>
  <si>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</si>
  <si>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</si>
  <si>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</si>
  <si>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</si>
  <si>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</si>
  <si>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</si>
  <si>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</si>
  <si>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</si>
  <si>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</si>
  <si>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</si>
  <si>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</si>
  <si>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</si>
  <si>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</si>
  <si>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</si>
  <si>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</si>
  <si>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</si>
  <si>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</si>
  <si>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</si>
  <si>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</si>
  <si>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</si>
  <si>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</si>
  <si>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</si>
  <si>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</si>
  <si>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</si>
  <si>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</si>
  <si>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</si>
  <si>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</si>
  <si>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</si>
  <si>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</si>
  <si>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</si>
  <si>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</si>
  <si>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</si>
  <si>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</si>
  <si>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</si>
  <si>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</si>
  <si>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</si>
  <si>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</si>
  <si>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</si>
  <si>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</si>
  <si>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</si>
  <si>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</si>
  <si>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</si>
  <si>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</si>
  <si>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</si>
  <si>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</si>
  <si>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</si>
  <si>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</si>
  <si>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</si>
  <si>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</si>
  <si>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</si>
  <si>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</si>
  <si>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</si>
  <si>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</si>
  <si>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</si>
  <si>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</si>
  <si>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</si>
  <si>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</si>
  <si>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</si>
  <si>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</si>
  <si>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</si>
  <si>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</si>
  <si>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</si>
  <si>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</si>
  <si>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</si>
  <si>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</si>
  <si>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</si>
  <si>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</si>
  <si>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</si>
  <si>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</si>
  <si>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</si>
  <si>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</si>
  <si>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</si>
  <si>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</si>
  <si>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</si>
  <si>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</si>
  <si>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</si>
  <si>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</si>
  <si>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</si>
  <si>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</si>
  <si>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</si>
  <si>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</si>
  <si>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</si>
  <si>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</si>
  <si>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</si>
  <si>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</si>
  <si>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</si>
  <si>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</si>
  <si>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</si>
  <si>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</si>
  <si>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</si>
  <si>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</si>
  <si>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</si>
  <si>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</si>
  <si>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</si>
  <si>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</si>
  <si>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</si>
  <si>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</si>
  <si>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</si>
  <si>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</si>
  <si>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</si>
  <si>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</si>
  <si>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</si>
  <si>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</si>
  <si>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</si>
  <si>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</si>
  <si>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</si>
  <si>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</si>
  <si>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</si>
  <si>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</si>
  <si>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</si>
  <si>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</si>
  <si>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</si>
  <si>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</si>
  <si>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</si>
  <si>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</si>
  <si>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</si>
  <si>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</si>
  <si>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</si>
  <si>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</si>
  <si>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</si>
  <si>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</si>
  <si>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</si>
  <si>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</si>
  <si>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</si>
  <si>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</si>
  <si>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</si>
  <si>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</si>
  <si>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</si>
  <si>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</si>
  <si>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</si>
  <si>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</si>
  <si>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</si>
  <si>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</si>
  <si>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</si>
  <si>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</si>
  <si>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</si>
  <si>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</si>
  <si>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</si>
  <si>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</si>
  <si>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</si>
  <si>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</si>
  <si>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</si>
  <si>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</si>
  <si>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</si>
  <si>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</si>
  <si>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</si>
  <si>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</si>
  <si>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</si>
  <si>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</si>
  <si>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</si>
  <si>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</si>
  <si>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</si>
  <si>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</si>
  <si>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</si>
  <si>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</si>
  <si>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</si>
  <si>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</si>
  <si>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</si>
  <si>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</si>
  <si>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</si>
  <si>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</si>
  <si>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</si>
  <si>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</si>
  <si>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</si>
  <si>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</si>
  <si>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</si>
  <si>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</si>
  <si>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</si>
  <si>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</si>
  <si>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</si>
  <si>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</si>
  <si>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</si>
  <si>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</si>
  <si>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</si>
  <si>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</si>
  <si>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</si>
  <si>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</si>
  <si>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</si>
  <si>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</si>
  <si>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</si>
  <si>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</si>
  <si>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</si>
  <si>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</si>
  <si>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</si>
  <si>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</si>
  <si>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</si>
  <si>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</si>
  <si>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</si>
  <si>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</si>
  <si>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</si>
  <si>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</si>
  <si>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</si>
  <si>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</si>
  <si>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</si>
  <si>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</si>
  <si>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</si>
  <si>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</si>
  <si>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</si>
  <si>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</si>
  <si>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</si>
  <si>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</si>
  <si>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</si>
  <si>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</si>
  <si>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</si>
  <si>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</si>
  <si>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</si>
  <si>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</si>
  <si>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</si>
  <si>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</si>
  <si>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</si>
  <si>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</si>
  <si>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</si>
  <si>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</si>
  <si>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</si>
  <si>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</si>
  <si>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</si>
  <si>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</si>
  <si>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</si>
  <si>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</si>
  <si>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</si>
  <si>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</si>
  <si>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</si>
  <si>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</si>
  <si>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</si>
  <si>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</si>
  <si>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</si>
  <si>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</si>
  <si>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</si>
  <si>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</si>
  <si>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</si>
  <si>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</si>
  <si>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</si>
  <si>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</si>
  <si>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</si>
  <si>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</si>
  <si>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</si>
  <si>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</si>
  <si>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</si>
  <si>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</si>
  <si>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</si>
  <si>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</si>
  <si>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</si>
  <si>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</si>
  <si>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</si>
  <si>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</si>
  <si>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</si>
  <si>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</si>
  <si>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</si>
  <si>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</si>
  <si>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</si>
  <si>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</si>
  <si>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</si>
  <si>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</si>
  <si>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</si>
  <si>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</si>
  <si>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</si>
  <si>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</si>
  <si>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</si>
  <si>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</si>
  <si>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</si>
  <si>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</si>
  <si>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</si>
  <si>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</si>
  <si>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</si>
  <si>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</si>
  <si>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</si>
  <si>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</si>
  <si>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</si>
  <si>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</si>
  <si>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</si>
  <si>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</si>
  <si>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</si>
  <si>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</si>
  <si>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</si>
  <si>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</si>
  <si>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</si>
  <si>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</si>
  <si>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</si>
  <si>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</si>
  <si>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</si>
  <si>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</si>
  <si>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</si>
  <si>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</si>
  <si>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</si>
  <si>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</si>
  <si>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</si>
  <si>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</si>
  <si>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</si>
  <si>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</si>
  <si>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</si>
  <si>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</si>
  <si>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</si>
  <si>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</si>
  <si>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</si>
  <si>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</si>
  <si>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</si>
  <si>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</si>
  <si>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</si>
  <si>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</si>
  <si>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</si>
  <si>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</si>
  <si>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</si>
  <si>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</si>
  <si>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</si>
  <si>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</si>
  <si>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</si>
  <si>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</si>
  <si>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</si>
  <si>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</si>
  <si>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</si>
  <si>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</si>
  <si>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</si>
  <si>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</si>
  <si>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</si>
  <si>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</si>
  <si>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</si>
  <si>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</si>
  <si>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</si>
  <si>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</si>
  <si>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</si>
  <si>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</si>
  <si>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</si>
  <si>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</si>
  <si>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</si>
  <si>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</si>
  <si>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</si>
  <si>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</si>
  <si>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</si>
  <si>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</si>
  <si>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</si>
  <si>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</si>
  <si>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</si>
  <si>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</si>
  <si>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</si>
  <si>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</si>
  <si>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</si>
  <si>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</si>
  <si>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</si>
  <si>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</si>
  <si>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</si>
  <si>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</si>
  <si>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</si>
  <si>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</si>
  <si>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</si>
  <si>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</si>
  <si>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</si>
  <si>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</si>
  <si>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</si>
  <si>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</si>
  <si>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</si>
  <si>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</si>
  <si>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</si>
  <si>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</si>
  <si>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</si>
  <si>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</si>
  <si>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</si>
  <si>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</si>
  <si>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</si>
  <si>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</si>
  <si>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</si>
  <si>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</si>
  <si>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</si>
  <si>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</si>
  <si>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</si>
  <si>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</si>
  <si>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</si>
  <si>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</si>
  <si>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</si>
  <si>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</si>
  <si>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</si>
  <si>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</si>
  <si>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</si>
  <si>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</si>
  <si>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</si>
  <si>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</si>
  <si>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</si>
  <si>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</si>
  <si>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</si>
  <si>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</si>
  <si>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</si>
  <si>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</si>
  <si>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</si>
  <si>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</si>
  <si>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</si>
  <si>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</si>
  <si>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</si>
  <si>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</si>
  <si>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</si>
  <si>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</si>
  <si>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</si>
  <si>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</si>
  <si>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</si>
  <si>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</si>
  <si>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</si>
  <si>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</si>
  <si>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</si>
  <si>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</si>
  <si>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</si>
  <si>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</si>
  <si>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</si>
  <si>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</si>
  <si>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</si>
  <si>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</si>
  <si>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</si>
  <si>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</si>
  <si>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</si>
  <si>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</si>
  <si>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</si>
  <si>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</si>
  <si>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</si>
  <si>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</si>
  <si>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</si>
  <si>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</si>
  <si>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</si>
  <si>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</si>
  <si>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</si>
  <si>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</si>
  <si>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</si>
  <si>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</si>
  <si>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</si>
  <si>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</si>
  <si>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</si>
  <si>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</si>
  <si>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</si>
  <si>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</si>
  <si>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</si>
  <si>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</si>
  <si>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</si>
  <si>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</si>
  <si>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</si>
  <si>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</si>
  <si>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</si>
  <si>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</si>
  <si>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</si>
  <si>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</si>
  <si>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</si>
  <si>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</si>
  <si>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</si>
  <si>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</si>
  <si>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</si>
  <si>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</si>
  <si>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</si>
  <si>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</si>
  <si>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</si>
  <si>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</si>
  <si>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</si>
  <si>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</si>
  <si>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</si>
  <si>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</si>
  <si>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</si>
  <si>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</si>
  <si>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</si>
  <si>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</si>
  <si>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</si>
  <si>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</si>
  <si>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</si>
  <si>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</si>
  <si>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</si>
  <si>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</si>
  <si>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</si>
  <si>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</si>
  <si>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</si>
  <si>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</si>
  <si>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</si>
  <si>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</si>
  <si>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</si>
  <si>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</si>
  <si>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</si>
  <si>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</si>
  <si>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</si>
  <si>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</si>
  <si>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</si>
  <si>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</si>
  <si>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</si>
  <si>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</si>
  <si>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</si>
  <si>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</si>
  <si>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</si>
  <si>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</si>
  <si>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</si>
  <si>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</si>
  <si>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</si>
  <si>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</si>
  <si>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</si>
  <si>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</si>
  <si>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</si>
  <si>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</si>
  <si>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</si>
  <si>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</si>
  <si>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</si>
  <si>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</si>
  <si>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</si>
  <si>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</si>
  <si>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</si>
  <si>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</si>
  <si>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</si>
  <si>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</si>
  <si>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</si>
  <si>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</si>
  <si>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</si>
  <si>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</si>
  <si>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</si>
  <si>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</si>
  <si>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</si>
  <si>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</si>
  <si>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</si>
  <si>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</si>
  <si>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</si>
  <si>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</si>
  <si>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</si>
  <si>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</si>
  <si>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</si>
  <si>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</si>
  <si>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</si>
  <si>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</si>
  <si>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</si>
  <si>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</si>
  <si>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</si>
  <si>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</si>
  <si>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</si>
  <si>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</si>
  <si>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</si>
  <si>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</si>
  <si>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</si>
  <si>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</si>
  <si>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</si>
  <si>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</si>
  <si>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</si>
  <si>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</si>
  <si>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</si>
  <si>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</si>
  <si>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</si>
  <si>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</si>
  <si>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</si>
  <si>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</si>
  <si>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</si>
  <si>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</si>
  <si>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</si>
  <si>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</si>
  <si>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</si>
  <si>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</si>
  <si>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</si>
  <si>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</si>
  <si>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</si>
  <si>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</si>
  <si>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</si>
  <si>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</si>
  <si>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</si>
  <si>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</si>
  <si>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</si>
  <si>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</si>
  <si>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</si>
  <si>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</si>
  <si>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</si>
  <si>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</si>
  <si>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</si>
  <si>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</si>
  <si>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</si>
  <si>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</si>
  <si>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</si>
  <si>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</si>
  <si>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</si>
  <si>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</si>
  <si>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</si>
  <si>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</si>
  <si>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</si>
  <si>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</si>
  <si>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</si>
  <si>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</si>
  <si>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</si>
  <si>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</si>
  <si>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</si>
  <si>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</si>
  <si>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</si>
  <si>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</si>
  <si>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</si>
  <si>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</si>
  <si>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</si>
  <si>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</si>
  <si>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</si>
  <si>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</si>
  <si>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</si>
  <si>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</si>
  <si>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</si>
  <si>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</si>
  <si>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</si>
  <si>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</si>
  <si>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</si>
  <si>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</si>
  <si>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</si>
  <si>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</si>
  <si>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</si>
  <si>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</si>
  <si>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</si>
  <si>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</si>
  <si>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</si>
  <si>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</si>
  <si>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</si>
  <si>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</si>
  <si>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</si>
  <si>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</si>
  <si>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</si>
  <si>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</si>
  <si>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</si>
  <si>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</si>
  <si>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</si>
  <si>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</si>
  <si>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</si>
  <si>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</si>
  <si>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</si>
  <si>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</si>
  <si>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</si>
  <si>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</si>
  <si>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</si>
  <si>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</si>
  <si>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</si>
  <si>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</si>
  <si>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</si>
  <si>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</si>
  <si>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</si>
  <si>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</si>
  <si>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</si>
  <si>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</si>
  <si>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</si>
  <si>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</si>
  <si>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</si>
  <si>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</si>
  <si>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</si>
  <si>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</si>
  <si>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</si>
  <si>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</si>
  <si>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</si>
  <si>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</si>
  <si>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</si>
  <si>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</si>
  <si>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</si>
  <si>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</si>
  <si>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</si>
  <si>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</si>
  <si>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</si>
  <si>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</si>
  <si>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</si>
  <si>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</si>
  <si>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</si>
  <si>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</si>
  <si>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</si>
  <si>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</si>
  <si>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</si>
  <si>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</si>
  <si>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</si>
  <si>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</si>
  <si>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</si>
  <si>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</si>
  <si>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</si>
  <si>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</si>
  <si>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</si>
  <si>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</si>
  <si>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</si>
  <si>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</si>
  <si>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</si>
  <si>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</si>
  <si>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</si>
  <si>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</si>
  <si>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</si>
  <si>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</si>
  <si>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</si>
  <si>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</si>
  <si>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</si>
  <si>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</si>
  <si>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</si>
  <si>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</si>
  <si>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</si>
  <si>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</si>
  <si>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</si>
  <si>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</si>
  <si>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</si>
  <si>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</si>
  <si>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</si>
  <si>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</si>
  <si>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</si>
  <si>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</si>
  <si>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</si>
  <si>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</si>
  <si>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</si>
  <si>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</si>
  <si>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</si>
  <si>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</si>
  <si>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</si>
  <si>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</si>
  <si>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</si>
  <si>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</si>
  <si>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</si>
  <si>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</si>
  <si>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</si>
  <si>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</si>
  <si>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</si>
  <si>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</si>
  <si>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</si>
  <si>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</si>
  <si>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</si>
  <si>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</si>
  <si>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</si>
  <si>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</si>
  <si>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</si>
  <si>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</si>
  <si>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</si>
  <si>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</si>
  <si>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</si>
  <si>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</si>
  <si>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</si>
  <si>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</si>
  <si>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</si>
  <si>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</si>
  <si>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</si>
  <si>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</si>
  <si>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</si>
  <si>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</si>
  <si>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</si>
  <si>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</si>
  <si>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</si>
  <si>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</si>
  <si>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</si>
  <si>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</si>
  <si>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</si>
  <si>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</si>
  <si>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</si>
  <si>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</si>
  <si>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</si>
  <si>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</si>
  <si>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</si>
  <si>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</si>
  <si>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</si>
  <si>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</si>
  <si>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</si>
  <si>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</si>
  <si>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</si>
  <si>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</si>
  <si>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</si>
  <si>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</si>
  <si>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</si>
  <si>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</si>
  <si>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</si>
  <si>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</si>
  <si>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</si>
  <si>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</si>
  <si>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</si>
  <si>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</si>
  <si>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</si>
  <si>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</si>
  <si>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</si>
  <si>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</si>
  <si>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</si>
  <si>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</si>
  <si>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</si>
  <si>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</si>
  <si>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</si>
  <si>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</si>
  <si>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</si>
  <si>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</si>
  <si>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</si>
  <si>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</si>
  <si>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</si>
  <si>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</si>
  <si>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</si>
  <si>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</si>
  <si>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</si>
  <si>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</si>
  <si>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</si>
  <si>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</si>
  <si>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</si>
  <si>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</si>
  <si>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</si>
  <si>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</si>
  <si>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</si>
  <si>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</si>
  <si>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</si>
  <si>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</si>
  <si>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</si>
  <si>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</si>
  <si>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</si>
  <si>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</si>
  <si>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</si>
  <si>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</si>
  <si>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</si>
  <si>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</si>
  <si>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</si>
  <si>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</si>
  <si>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</si>
  <si>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</si>
  <si>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</si>
  <si>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</si>
  <si>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</si>
  <si>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</si>
  <si>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</si>
  <si>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</si>
  <si>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</si>
  <si>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</si>
  <si>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</si>
  <si>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</si>
  <si>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</si>
  <si>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</si>
  <si>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</si>
  <si>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</si>
  <si>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</si>
  <si>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</si>
  <si>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</si>
  <si>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</si>
  <si>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</si>
  <si>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</si>
  <si>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</si>
  <si>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</si>
  <si>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</si>
  <si>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</si>
  <si>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</si>
  <si>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</si>
  <si>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</si>
  <si>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</si>
  <si>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</si>
  <si>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</si>
  <si>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</si>
  <si>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</si>
  <si>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</si>
  <si>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</si>
  <si>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</si>
  <si>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</si>
  <si>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</si>
  <si>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</si>
  <si>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</si>
  <si>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</si>
  <si>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</si>
  <si>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</si>
  <si>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</si>
  <si>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</si>
  <si>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</si>
  <si>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</si>
  <si>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</si>
  <si>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</si>
  <si>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</si>
  <si>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</si>
  <si>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</si>
  <si>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</si>
  <si>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</si>
  <si>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</si>
  <si>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</si>
  <si>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</si>
  <si>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</si>
  <si>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</si>
  <si>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</si>
  <si>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</si>
  <si>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</si>
  <si>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</si>
  <si>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</si>
  <si>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</si>
  <si>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</si>
  <si>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</si>
  <si>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</si>
  <si>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</si>
  <si>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</si>
  <si>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</si>
  <si>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</si>
  <si>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</si>
  <si>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</si>
  <si>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</si>
  <si>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</si>
  <si>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</si>
  <si>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</si>
  <si>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</si>
  <si>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</si>
  <si>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</si>
  <si>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</si>
  <si>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</si>
  <si>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</si>
  <si>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</si>
  <si>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</si>
  <si>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</si>
  <si>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</si>
  <si>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</si>
  <si>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</si>
  <si>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</si>
  <si>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</si>
  <si>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</si>
  <si>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</si>
  <si>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</si>
  <si>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</si>
  <si>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</si>
  <si>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</si>
  <si>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</si>
  <si>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</si>
  <si>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</si>
  <si>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</si>
  <si>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</si>
  <si>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</si>
  <si>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</si>
  <si>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</si>
  <si>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</si>
  <si>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</si>
  <si>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</si>
  <si>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</si>
  <si>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</si>
  <si>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</si>
  <si>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</si>
  <si>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</si>
  <si>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</si>
  <si>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</si>
  <si>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</si>
  <si>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</si>
  <si>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</si>
  <si>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</si>
  <si>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</si>
  <si>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</si>
  <si>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</si>
  <si>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</si>
  <si>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</si>
  <si>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</si>
  <si>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</si>
  <si>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</si>
  <si>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</si>
  <si>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</si>
  <si>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</si>
  <si>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</si>
  <si>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</si>
  <si>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</si>
  <si>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</si>
  <si>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</si>
  <si>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</si>
  <si>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</si>
  <si>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</si>
  <si>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</si>
  <si>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</si>
  <si>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</si>
  <si>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</si>
  <si>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</si>
  <si>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</si>
  <si>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</si>
  <si>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</si>
  <si>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</si>
  <si>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</si>
  <si>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</si>
  <si>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</si>
  <si>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</si>
  <si>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</si>
  <si>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</si>
  <si>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</si>
  <si>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</si>
  <si>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</si>
  <si>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</si>
  <si>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</si>
  <si>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</si>
  <si>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</si>
  <si>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</si>
  <si>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</si>
  <si>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</si>
  <si>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</si>
  <si>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</si>
  <si>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</si>
  <si>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</si>
  <si>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</si>
  <si>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</si>
  <si>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</si>
  <si>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</si>
  <si>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</si>
  <si>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</si>
  <si>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</si>
  <si>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</si>
  <si>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</si>
  <si>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</si>
  <si>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</si>
  <si>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</si>
  <si>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</si>
  <si>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</si>
  <si>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</si>
  <si>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</si>
  <si>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</si>
  <si>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</si>
  <si>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</si>
  <si>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</si>
  <si>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</si>
  <si>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</si>
  <si>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</si>
  <si>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</si>
  <si>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</si>
  <si>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</si>
  <si>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</si>
  <si>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</si>
  <si>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</si>
  <si>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</si>
  <si>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</si>
  <si>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</si>
  <si>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</si>
  <si>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</si>
  <si>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</si>
  <si>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</si>
  <si>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</si>
  <si>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</si>
  <si>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</si>
  <si>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</si>
  <si>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</si>
  <si>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</si>
  <si>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</si>
  <si>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</si>
  <si>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</si>
  <si>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</si>
  <si>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</si>
  <si>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</si>
  <si>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</si>
  <si>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</si>
  <si>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</si>
  <si>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</si>
  <si>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</si>
  <si>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</si>
  <si>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</si>
  <si>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</si>
  <si>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</si>
  <si>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</si>
  <si>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</si>
  <si>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</si>
  <si>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</si>
  <si>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</si>
  <si>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</si>
  <si>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</si>
  <si>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</si>
  <si>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</si>
  <si>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</si>
  <si>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</si>
  <si>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</si>
  <si>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</si>
  <si>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</si>
  <si>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</si>
  <si>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</si>
  <si>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</si>
  <si>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</si>
  <si>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</si>
  <si>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</si>
  <si>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</si>
  <si>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</si>
  <si>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</si>
  <si>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</si>
  <si>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</si>
  <si>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</si>
  <si>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</si>
  <si>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</si>
  <si>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</si>
  <si>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</si>
  <si>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</si>
  <si>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</si>
  <si>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</si>
  <si>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</si>
  <si>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</si>
  <si>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</si>
  <si>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</si>
  <si>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</si>
  <si>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</si>
  <si>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</si>
  <si>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</si>
  <si>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</si>
  <si>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</si>
  <si>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</si>
  <si>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</si>
  <si>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</si>
  <si>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</si>
  <si>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</si>
  <si>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</si>
  <si>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</si>
  <si>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</si>
  <si>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</si>
  <si>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</si>
  <si>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</si>
  <si>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</si>
  <si>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</si>
  <si>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</si>
  <si>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</si>
  <si>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</si>
  <si>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</si>
  <si>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</si>
  <si>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</si>
  <si>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</si>
  <si>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</si>
  <si>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</si>
  <si>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</si>
  <si>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</si>
  <si>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</si>
  <si>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</si>
  <si>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</si>
  <si>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</si>
  <si>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</si>
  <si>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</si>
  <si>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</si>
  <si>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</si>
  <si>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</si>
  <si>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</si>
  <si>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</si>
  <si>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</si>
  <si>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</si>
  <si>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</si>
  <si>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</si>
  <si>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</si>
  <si>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</si>
  <si>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</si>
  <si>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</si>
  <si>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</si>
  <si>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</si>
  <si>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</si>
  <si>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</si>
  <si>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</si>
  <si>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</si>
  <si>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</si>
  <si>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</si>
  <si>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</si>
  <si>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</si>
  <si>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</si>
  <si>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</si>
  <si>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</si>
  <si>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</si>
  <si>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</si>
  <si>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</si>
  <si>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</si>
  <si>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</si>
  <si>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</si>
  <si>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</si>
  <si>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</si>
  <si>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</si>
  <si>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</si>
  <si>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</si>
  <si>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</si>
  <si>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</si>
  <si>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</si>
  <si>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</si>
  <si>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</si>
  <si>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</si>
  <si>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</si>
  <si>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</si>
  <si>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</si>
  <si>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</si>
  <si>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</si>
  <si>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</si>
  <si>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</si>
  <si>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</si>
  <si>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</si>
  <si>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</si>
  <si>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</si>
  <si>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</si>
  <si>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</si>
  <si>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</si>
  <si>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</si>
  <si>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</si>
  <si>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</si>
  <si>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</si>
  <si>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</si>
  <si>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</si>
  <si>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</si>
  <si>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</si>
  <si>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</si>
  <si>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</si>
  <si>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</si>
  <si>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</si>
  <si>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</si>
  <si>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</si>
  <si>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</si>
  <si>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</si>
  <si>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</si>
  <si>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</si>
  <si>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</si>
  <si>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</si>
  <si>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</si>
  <si>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</si>
  <si>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</si>
  <si>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</si>
  <si>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</si>
  <si>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</si>
  <si>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</si>
  <si>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</si>
  <si>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</si>
  <si>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</si>
  <si>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</si>
  <si>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</si>
  <si>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</si>
  <si>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</si>
  <si>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</si>
  <si>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</si>
  <si>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</si>
  <si>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</si>
  <si>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</si>
  <si>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</si>
  <si>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</si>
  <si>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</si>
  <si>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</si>
  <si>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</si>
  <si>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</si>
  <si>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</si>
  <si>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</si>
  <si>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</si>
  <si>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</si>
  <si>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</si>
  <si>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</si>
  <si>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</si>
  <si>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</si>
  <si>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</si>
  <si>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</si>
  <si>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</si>
  <si>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</si>
  <si>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</si>
  <si>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</si>
  <si>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</si>
  <si>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</si>
  <si>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</si>
  <si>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</si>
  <si>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</si>
  <si>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</si>
  <si>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</si>
  <si>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</si>
  <si>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</si>
  <si>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</si>
  <si>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</si>
  <si>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</si>
  <si>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</si>
  <si>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</si>
  <si>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</si>
  <si>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</si>
  <si>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</si>
  <si>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</si>
  <si>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</si>
  <si>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</si>
  <si>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</si>
  <si>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</si>
  <si>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</si>
  <si>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</si>
  <si>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</si>
  <si>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</si>
  <si>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</si>
  <si>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</si>
  <si>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</si>
  <si>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</si>
  <si>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</si>
  <si>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</si>
  <si>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</si>
  <si>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</si>
  <si>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</si>
  <si>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</si>
  <si>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</si>
  <si>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</si>
  <si>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</si>
  <si>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</si>
  <si>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</si>
  <si>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</si>
  <si>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</si>
  <si>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</si>
  <si>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</si>
  <si>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</si>
  <si>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</si>
  <si>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</si>
  <si>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</si>
  <si>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</si>
  <si>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</si>
  <si>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</si>
  <si>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</si>
  <si>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</si>
  <si>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</si>
  <si>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</si>
  <si>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</si>
  <si>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</si>
  <si>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</si>
  <si>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</si>
  <si>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</si>
  <si>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</si>
  <si>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</si>
  <si>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</si>
  <si>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</si>
  <si>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</si>
  <si>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</si>
  <si>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</si>
  <si>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</si>
  <si>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</si>
  <si>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</si>
  <si>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</si>
  <si>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</si>
  <si>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</si>
  <si>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</si>
  <si>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</si>
  <si>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</si>
  <si>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</si>
  <si>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</si>
  <si>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</si>
  <si>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</si>
  <si>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</si>
  <si>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</si>
  <si>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</si>
  <si>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</si>
  <si>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</si>
  <si>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</si>
  <si>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</si>
  <si>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</si>
  <si>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</si>
  <si>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</si>
  <si>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</si>
  <si>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</si>
  <si>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</si>
  <si>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</si>
  <si>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</si>
  <si>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</si>
  <si>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</si>
  <si>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</si>
  <si>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</si>
  <si>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</si>
  <si>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</si>
  <si>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</si>
  <si>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</si>
  <si>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</si>
  <si>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</si>
  <si>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</si>
  <si>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</si>
  <si>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</si>
  <si>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</si>
  <si>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</si>
  <si>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</si>
  <si>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</si>
  <si>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</si>
  <si>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</si>
  <si>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</si>
  <si>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</si>
  <si>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</si>
  <si>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</si>
  <si>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</si>
  <si>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</si>
  <si>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</si>
  <si>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</si>
  <si>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</si>
  <si>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</si>
  <si>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</si>
  <si>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</si>
  <si>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</si>
  <si>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</si>
  <si>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</si>
  <si>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</si>
  <si>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</si>
  <si>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</si>
  <si>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</si>
  <si>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</si>
  <si>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</si>
  <si>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</si>
  <si>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</si>
  <si>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</si>
  <si>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</si>
  <si>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</si>
  <si>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</si>
  <si>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</si>
  <si>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</si>
  <si>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</si>
  <si>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</si>
  <si>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</si>
  <si>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</si>
  <si>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</si>
  <si>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</si>
  <si>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</si>
  <si>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</si>
  <si>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</si>
  <si>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</si>
  <si>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</si>
  <si>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</si>
  <si>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</si>
  <si>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</si>
  <si>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</si>
  <si>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</si>
  <si>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</si>
  <si>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</si>
  <si>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</si>
  <si>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</si>
  <si>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</si>
  <si>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</si>
  <si>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</si>
  <si>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</si>
  <si>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</si>
  <si>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</si>
  <si>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</si>
  <si>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</si>
  <si>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</si>
  <si>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</si>
  <si>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</si>
  <si>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</si>
  <si>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</si>
  <si>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</si>
  <si>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</si>
  <si>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</si>
  <si>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</si>
  <si>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</si>
  <si>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</si>
  <si>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</si>
  <si>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</si>
  <si>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</si>
  <si>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</si>
  <si>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</si>
  <si>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</si>
  <si>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</si>
  <si>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</si>
  <si>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</si>
  <si>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</si>
  <si>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</si>
  <si>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</si>
  <si>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</si>
  <si>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</si>
  <si>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</si>
  <si>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</si>
  <si>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</si>
  <si>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</si>
  <si>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</si>
  <si>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</si>
  <si>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</si>
  <si>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</si>
  <si>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</si>
  <si>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</si>
  <si>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</si>
  <si>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</si>
  <si>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</si>
  <si>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</si>
  <si>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</si>
  <si>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</si>
  <si>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</si>
  <si>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</si>
  <si>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</si>
  <si>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</si>
  <si>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</si>
  <si>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</si>
  <si>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</si>
  <si>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</si>
  <si>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</si>
  <si>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</si>
  <si>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</si>
  <si>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</si>
  <si>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</si>
  <si>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</si>
  <si>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</si>
  <si>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</si>
  <si>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</si>
  <si>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</si>
  <si>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</si>
  <si>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</si>
  <si>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</si>
  <si>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</si>
  <si>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</si>
  <si>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</si>
  <si>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</si>
  <si>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</si>
  <si>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</si>
  <si>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</si>
  <si>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</si>
  <si>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</si>
  <si>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</si>
  <si>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</si>
  <si>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</si>
  <si>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</si>
  <si>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</si>
  <si>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</si>
  <si>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</si>
  <si>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</si>
  <si>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</si>
  <si>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</si>
  <si>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</si>
  <si>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</si>
  <si>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</si>
  <si>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</si>
  <si>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</si>
  <si>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</si>
  <si>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</si>
  <si>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</si>
  <si>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</si>
  <si>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</si>
  <si>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</si>
  <si>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</si>
  <si>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</si>
  <si>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</si>
  <si>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</si>
  <si>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</si>
  <si>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</si>
  <si>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</si>
  <si>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</si>
  <si>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</si>
  <si>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</si>
  <si>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</si>
  <si>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</si>
  <si>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</si>
  <si>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</si>
  <si>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</si>
  <si>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</si>
  <si>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</si>
  <si>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</si>
  <si>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</si>
  <si>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</si>
  <si>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</si>
  <si>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</si>
  <si>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</si>
  <si>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</si>
  <si>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</si>
  <si>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</si>
  <si>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</si>
  <si>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</si>
  <si>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</si>
  <si>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</si>
  <si>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</si>
  <si>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</si>
  <si>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</si>
  <si>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</si>
  <si>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</si>
  <si>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</si>
  <si>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</si>
  <si>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</si>
  <si>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</si>
  <si>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</si>
  <si>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</si>
  <si>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</si>
  <si>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</si>
  <si>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</si>
  <si>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</si>
  <si>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</si>
  <si>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</si>
  <si>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</si>
  <si>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</si>
  <si>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</si>
  <si>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</si>
  <si>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</si>
  <si>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</si>
  <si>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</si>
  <si>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</si>
  <si>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</si>
  <si>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</si>
  <si>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</si>
  <si>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</si>
  <si>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</si>
  <si>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</si>
  <si>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</si>
  <si>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</si>
  <si>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</si>
  <si>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</si>
  <si>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</si>
  <si>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</si>
  <si>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</si>
  <si>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</si>
  <si>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</si>
  <si>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</si>
  <si>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</si>
  <si>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</si>
  <si>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</si>
  <si>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</si>
  <si>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</si>
  <si>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</si>
  <si>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</si>
  <si>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</si>
  <si>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</si>
  <si>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</si>
  <si>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</si>
  <si>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</si>
  <si>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</si>
  <si>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</si>
  <si>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</si>
  <si>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</si>
  <si>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</si>
  <si>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</si>
  <si>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</si>
  <si>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</si>
  <si>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</si>
  <si>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</si>
  <si>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</si>
  <si>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</si>
  <si>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</si>
  <si>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</si>
  <si>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</si>
  <si>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</si>
  <si>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</si>
  <si>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</si>
  <si>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</si>
  <si>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</si>
  <si>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</si>
  <si>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</si>
  <si>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</si>
  <si>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</si>
  <si>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</si>
  <si>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</si>
  <si>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</si>
  <si>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</si>
  <si>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</si>
  <si>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</si>
  <si>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</si>
  <si>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</si>
  <si>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</si>
  <si>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</si>
  <si>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</si>
  <si>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</si>
  <si>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</si>
  <si>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</si>
  <si>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</si>
  <si>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</si>
  <si>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</si>
  <si>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</si>
  <si>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</si>
  <si>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</si>
  <si>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</si>
  <si>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</si>
  <si>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</si>
  <si>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</si>
  <si>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</si>
  <si>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</si>
  <si>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</si>
  <si>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</si>
  <si>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</si>
  <si>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</si>
  <si>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</si>
  <si>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</si>
  <si>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</si>
  <si>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</si>
  <si>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</si>
  <si>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</si>
  <si>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</si>
  <si>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</si>
  <si>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</si>
  <si>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</si>
  <si>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</si>
  <si>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</si>
  <si>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</si>
  <si>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</si>
  <si>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</si>
  <si>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</si>
  <si>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</si>
  <si>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</si>
  <si>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</si>
  <si>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</si>
  <si>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</si>
  <si>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</si>
  <si>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</si>
  <si>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</si>
  <si>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</si>
  <si>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</si>
  <si>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</si>
  <si>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</si>
  <si>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</si>
  <si>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</si>
  <si>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</si>
  <si>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</si>
  <si>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</si>
  <si>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</si>
  <si>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</si>
  <si>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</si>
  <si>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</si>
  <si>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</si>
  <si>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</si>
  <si>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</si>
  <si>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</si>
  <si>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</si>
  <si>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</si>
  <si>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</si>
  <si>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</si>
  <si>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</si>
  <si>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</si>
  <si>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</si>
  <si>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</si>
  <si>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</si>
  <si>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</si>
  <si>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</si>
  <si>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</si>
  <si>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</si>
  <si>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</si>
  <si>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</si>
  <si>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</si>
  <si>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</si>
  <si>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</si>
  <si>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</si>
  <si>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</si>
  <si>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</si>
  <si>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</si>
  <si>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</si>
  <si>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</si>
  <si>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</si>
  <si>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</si>
  <si>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</si>
  <si>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</si>
  <si>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</si>
  <si>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</si>
  <si>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</si>
  <si>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</si>
  <si>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</si>
  <si>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</si>
  <si>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</si>
  <si>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</si>
  <si>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</si>
  <si>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</si>
  <si>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</si>
  <si>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</si>
  <si>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</si>
  <si>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</si>
  <si>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</si>
  <si>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</si>
  <si>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</si>
  <si>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</si>
  <si>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</si>
  <si>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</si>
  <si>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</si>
  <si>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</si>
  <si>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</si>
  <si>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</si>
  <si>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</si>
  <si>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</si>
  <si>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</si>
  <si>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</si>
  <si>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</si>
  <si>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</si>
  <si>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</si>
  <si>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</si>
  <si>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</si>
  <si>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</si>
  <si>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</si>
  <si>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</si>
  <si>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</si>
  <si>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</si>
  <si>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</si>
  <si>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</si>
  <si>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</si>
  <si>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</si>
  <si>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</si>
  <si>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</si>
  <si>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</si>
  <si>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</si>
  <si>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</si>
  <si>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</si>
  <si>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</si>
  <si>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</si>
  <si>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</si>
  <si>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</si>
  <si>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</si>
  <si>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</si>
  <si>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</si>
  <si>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</si>
  <si>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</si>
  <si>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</si>
  <si>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</si>
  <si>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</si>
  <si>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</si>
  <si>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</si>
  <si>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</si>
  <si>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</si>
  <si>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</si>
  <si>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</si>
  <si>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</si>
  <si>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</si>
  <si>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</si>
  <si>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</si>
  <si>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</si>
  <si>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</si>
  <si>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</si>
  <si>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</si>
  <si>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</si>
  <si>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</si>
  <si>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</si>
  <si>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</si>
  <si>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</si>
  <si>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</si>
  <si>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</si>
  <si>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</si>
  <si>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</si>
  <si>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</si>
  <si>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</si>
  <si>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</si>
  <si>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</si>
  <si>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</si>
  <si>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</si>
  <si>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</si>
  <si>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</si>
  <si>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</si>
  <si>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</si>
  <si>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</si>
  <si>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</si>
  <si>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</si>
  <si>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</si>
  <si>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</si>
  <si>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</si>
  <si>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</si>
  <si>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</si>
  <si>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</si>
  <si>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</si>
  <si>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</si>
  <si>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</si>
  <si>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</si>
  <si>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</si>
  <si>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</si>
  <si>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</si>
  <si>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</si>
  <si>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</si>
  <si>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</si>
  <si>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</si>
  <si>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</si>
  <si>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</si>
  <si>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</si>
  <si>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</si>
  <si>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</si>
  <si>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</si>
  <si>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</si>
  <si>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</si>
  <si>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</si>
  <si>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</si>
  <si>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</si>
  <si>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</si>
  <si>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</si>
  <si>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</si>
  <si>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</si>
  <si>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</si>
  <si>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</si>
  <si>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</si>
  <si>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</si>
  <si>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</si>
  <si>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</si>
  <si>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</si>
  <si>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</si>
  <si>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</si>
  <si>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</si>
  <si>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</si>
  <si>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</si>
  <si>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</si>
  <si>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</si>
  <si>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</si>
  <si>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</si>
  <si>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</si>
  <si>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</si>
  <si>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</si>
  <si>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</si>
  <si>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</si>
  <si>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</si>
  <si>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</si>
  <si>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</si>
  <si>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</si>
  <si>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</si>
  <si>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</si>
  <si>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</si>
  <si>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</si>
  <si>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</si>
  <si>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</si>
  <si>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</si>
  <si>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</si>
  <si>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</si>
  <si>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</si>
  <si>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</si>
  <si>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</si>
  <si>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</si>
  <si>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</si>
  <si>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</si>
  <si>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</si>
  <si>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</si>
  <si>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</si>
  <si>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</si>
  <si>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</si>
  <si>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</si>
  <si>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</si>
  <si>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</si>
  <si>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</si>
  <si>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</si>
  <si>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</si>
  <si>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</si>
  <si>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</si>
  <si>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</si>
  <si>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</si>
  <si>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</si>
  <si>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</si>
  <si>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</si>
  <si>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</si>
  <si>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</si>
  <si>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</si>
  <si>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</si>
  <si>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</si>
  <si>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</si>
  <si>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</si>
  <si>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</si>
  <si>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</si>
  <si>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</si>
  <si>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</si>
  <si>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</si>
  <si>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</si>
  <si>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</si>
  <si>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</si>
  <si>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</si>
  <si>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</si>
  <si>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</si>
  <si>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</si>
  <si>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</si>
  <si>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</si>
  <si>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</si>
  <si>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</si>
  <si>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</si>
  <si>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</si>
  <si>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</si>
  <si>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</si>
  <si>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</si>
  <si>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</si>
  <si>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</si>
  <si>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</si>
  <si>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</si>
  <si>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</si>
  <si>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</si>
  <si>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</si>
  <si>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</si>
  <si>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</si>
  <si>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</si>
  <si>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</si>
  <si>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</si>
  <si>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</si>
  <si>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</si>
  <si>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</si>
  <si>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</si>
  <si>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</si>
  <si>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</si>
  <si>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</si>
  <si>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</si>
  <si>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</si>
  <si>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</si>
  <si>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</si>
  <si>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</si>
  <si>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</si>
  <si>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</si>
  <si>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</si>
  <si>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</si>
  <si>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</si>
  <si>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</si>
  <si>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</si>
  <si>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</si>
  <si>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</si>
  <si>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</si>
  <si>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</si>
  <si>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</si>
  <si>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</si>
  <si>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</si>
  <si>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</si>
  <si>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</si>
  <si>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</si>
  <si>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</si>
  <si>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</si>
  <si>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</si>
  <si>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</si>
  <si>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</si>
  <si>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</si>
  <si>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</si>
  <si>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</si>
  <si>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</si>
  <si>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</si>
  <si>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</si>
  <si>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</si>
  <si>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</si>
  <si>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</si>
  <si>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</si>
  <si>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</si>
  <si>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</si>
  <si>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</si>
  <si>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</si>
  <si>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</si>
  <si>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</si>
  <si>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</si>
  <si>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</si>
  <si>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</si>
  <si>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</si>
  <si>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</si>
  <si>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</si>
  <si>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</si>
  <si>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</si>
  <si>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</si>
  <si>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</si>
  <si>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</si>
  <si>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</si>
  <si>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</si>
  <si>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</si>
  <si>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</si>
  <si>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</si>
  <si>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</si>
  <si>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</si>
  <si>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</si>
  <si>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</si>
  <si>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</si>
  <si>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</si>
  <si>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</si>
  <si>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</si>
  <si>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</si>
  <si>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</si>
  <si>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</si>
  <si>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</si>
  <si>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</si>
  <si>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</si>
  <si>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</si>
  <si>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</si>
  <si>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</si>
  <si>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</si>
  <si>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</si>
  <si>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</si>
  <si>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</si>
  <si>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</si>
  <si>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</si>
  <si>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</si>
  <si>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</si>
  <si>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</si>
  <si>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</si>
  <si>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</si>
  <si>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</si>
  <si>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</si>
  <si>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</si>
  <si>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</si>
  <si>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</si>
  <si>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</si>
  <si>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</si>
  <si>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</si>
  <si>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</si>
  <si>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</si>
  <si>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</si>
  <si>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</si>
  <si>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</si>
  <si>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</si>
  <si>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</si>
  <si>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</si>
  <si>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</si>
  <si>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</si>
  <si>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</si>
  <si>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</si>
  <si>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</si>
  <si>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</si>
  <si>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</si>
  <si>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</si>
  <si>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</si>
  <si>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</si>
  <si>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</si>
  <si>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</si>
  <si>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</si>
  <si>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</si>
  <si>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</si>
  <si>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</si>
  <si>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</si>
  <si>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</si>
  <si>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</si>
  <si>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</si>
  <si>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</si>
  <si>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</si>
  <si>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</si>
  <si>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</si>
  <si>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</si>
  <si>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</si>
  <si>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</si>
  <si>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</si>
  <si>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</si>
  <si>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</si>
  <si>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</si>
  <si>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</si>
  <si>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</si>
  <si>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</si>
  <si>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</si>
  <si>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</si>
  <si>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</si>
  <si>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</si>
  <si>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</si>
  <si>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</si>
  <si>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</si>
  <si>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</si>
  <si>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</si>
  <si>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</si>
  <si>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</si>
  <si>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</si>
  <si>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</si>
  <si>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</si>
  <si>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</si>
  <si>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</si>
  <si>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</si>
  <si>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</si>
  <si>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</si>
  <si>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</si>
  <si>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</si>
  <si>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</si>
  <si>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</si>
  <si>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</si>
  <si>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</si>
  <si>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</si>
  <si>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</si>
  <si>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</si>
  <si>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</si>
  <si>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</si>
  <si>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</si>
  <si>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</si>
  <si>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</si>
  <si>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</si>
  <si>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</si>
  <si>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</si>
  <si>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</si>
  <si>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</si>
  <si>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</si>
  <si>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</si>
  <si>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</si>
  <si>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</si>
  <si>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</si>
  <si>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</si>
  <si>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</si>
  <si>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</si>
  <si>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</si>
  <si>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</si>
  <si>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</si>
  <si>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</si>
  <si>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</si>
  <si>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</si>
  <si>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</si>
  <si>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</si>
  <si>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</si>
  <si>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</si>
  <si>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</si>
  <si>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</si>
  <si>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</si>
  <si>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</si>
  <si>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</si>
  <si>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</si>
  <si>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</si>
  <si>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</si>
  <si>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</si>
  <si>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</si>
  <si>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</si>
  <si>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</si>
  <si>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</si>
  <si>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</si>
  <si>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</si>
  <si>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</si>
  <si>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</si>
  <si>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</si>
  <si>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</si>
  <si>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</si>
  <si>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</si>
  <si>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</si>
  <si>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</si>
  <si>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</si>
  <si>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</si>
  <si>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</si>
  <si>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</si>
  <si>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</si>
  <si>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</si>
  <si>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</si>
  <si>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</si>
  <si>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</si>
  <si>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</si>
  <si>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</si>
  <si>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</si>
  <si>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</si>
  <si>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</si>
  <si>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</si>
  <si>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</si>
  <si>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</si>
  <si>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</si>
  <si>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</si>
  <si>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</si>
  <si>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</si>
  <si>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</si>
  <si>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</si>
  <si>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</si>
  <si>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</si>
  <si>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</si>
  <si>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</si>
  <si>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</si>
  <si>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</si>
  <si>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</si>
  <si>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</si>
  <si>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</si>
  <si>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</si>
  <si>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</si>
  <si>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</si>
  <si>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</si>
  <si>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</si>
  <si>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</si>
  <si>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</si>
  <si>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</si>
  <si>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</si>
  <si>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</si>
  <si>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</si>
  <si>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</si>
  <si>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</si>
  <si>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</si>
  <si>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</si>
  <si>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</si>
  <si>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</si>
  <si>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</si>
  <si>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</si>
  <si>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</si>
  <si>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</si>
  <si>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</si>
  <si>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</si>
  <si>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</si>
  <si>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</si>
  <si>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</si>
  <si>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</si>
  <si>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</si>
  <si>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</si>
  <si>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</si>
  <si>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</si>
  <si>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</si>
  <si>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</si>
  <si>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</si>
  <si>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</si>
  <si>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</si>
  <si>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</si>
  <si>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</si>
  <si>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</si>
  <si>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</si>
  <si>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</si>
  <si>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</si>
  <si>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</si>
  <si>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</si>
  <si>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</si>
  <si>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</si>
  <si>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</si>
  <si>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</si>
  <si>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</si>
  <si>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</si>
  <si>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</si>
  <si>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</si>
  <si>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</si>
  <si>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</si>
  <si>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</si>
  <si>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</si>
  <si>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</si>
  <si>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</si>
  <si>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</si>
  <si>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</si>
  <si>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</si>
  <si>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</si>
  <si>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</si>
  <si>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</si>
  <si>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</si>
  <si>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</si>
  <si>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</si>
  <si>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</si>
  <si>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</si>
  <si>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</si>
  <si>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</si>
  <si>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</si>
  <si>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</si>
  <si>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</si>
  <si>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</si>
  <si>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</si>
  <si>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</si>
  <si>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</si>
  <si>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</si>
  <si>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</si>
  <si>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</si>
  <si>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</si>
  <si>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</si>
  <si>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</si>
  <si>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</si>
  <si>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</si>
  <si>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</si>
  <si>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</si>
  <si>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</si>
  <si>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</si>
  <si>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</si>
  <si>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</si>
  <si>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</si>
  <si>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</si>
  <si>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</si>
  <si>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</si>
  <si>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</si>
  <si>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</si>
  <si>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</si>
  <si>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</si>
  <si>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</si>
  <si>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</si>
  <si>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</si>
  <si>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</si>
  <si>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</si>
  <si>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</si>
  <si>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</si>
  <si>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</si>
  <si>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</si>
  <si>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</si>
  <si>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</si>
  <si>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</si>
  <si>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</si>
  <si>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</si>
  <si>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</si>
  <si>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</si>
  <si>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</si>
  <si>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</si>
  <si>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</si>
  <si>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</si>
  <si>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</si>
  <si>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</si>
  <si>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</si>
  <si>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</si>
  <si>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</si>
  <si>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</si>
  <si>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</si>
  <si>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</si>
  <si>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</si>
  <si>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</si>
  <si>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</si>
  <si>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</si>
  <si>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</si>
  <si>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</si>
  <si>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</si>
  <si>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</si>
  <si>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</si>
  <si>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</si>
  <si>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</si>
  <si>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</si>
  <si>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</si>
  <si>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</si>
  <si>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</si>
  <si>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</si>
  <si>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</si>
  <si>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</si>
  <si>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</si>
  <si>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</si>
  <si>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</si>
  <si>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</si>
  <si>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</si>
  <si>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</si>
  <si>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</si>
  <si>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</si>
  <si>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</si>
  <si>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</si>
  <si>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</si>
  <si>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</si>
  <si>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</si>
  <si>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</si>
  <si>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</si>
  <si>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</si>
  <si>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</si>
  <si>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</si>
  <si>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</si>
  <si>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</si>
  <si>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</si>
  <si>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</si>
  <si>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</si>
  <si>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</si>
  <si>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</si>
  <si>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</si>
  <si>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</si>
  <si>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</si>
  <si>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</si>
  <si>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</si>
  <si>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</si>
  <si>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</si>
  <si>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</si>
  <si>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</si>
  <si>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</si>
  <si>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</si>
  <si>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</si>
  <si>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</si>
  <si>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</si>
  <si>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</si>
  <si>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</si>
  <si>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</si>
  <si>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</si>
  <si>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</si>
  <si>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</si>
  <si>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</si>
  <si>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</si>
  <si>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</si>
  <si>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</si>
  <si>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</si>
  <si>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</si>
  <si>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</si>
  <si>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</si>
  <si>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</si>
  <si>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</si>
  <si>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</si>
  <si>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</si>
  <si>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</si>
  <si>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</si>
  <si>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</si>
  <si>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</si>
  <si>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</si>
  <si>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</si>
  <si>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</si>
  <si>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</si>
  <si>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</si>
  <si>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</si>
  <si>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</si>
  <si>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</si>
  <si>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</si>
  <si>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</si>
  <si>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</si>
  <si>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</si>
  <si>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</si>
  <si>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</si>
  <si>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</si>
  <si>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</si>
  <si>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</si>
  <si>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</si>
  <si>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</si>
  <si>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</si>
  <si>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</si>
  <si>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</si>
  <si>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</si>
  <si>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</si>
  <si>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</si>
  <si>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</si>
  <si>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</si>
  <si>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</si>
  <si>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</si>
  <si>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</si>
  <si>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</si>
  <si>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</si>
  <si>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</si>
  <si>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</si>
  <si>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</si>
  <si>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</si>
  <si>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</si>
  <si>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</si>
  <si>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</si>
  <si>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</si>
  <si>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</si>
  <si>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</si>
  <si>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</si>
  <si>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</si>
  <si>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</si>
  <si>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</si>
  <si>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</si>
  <si>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</si>
  <si>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</si>
  <si>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</si>
  <si>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</si>
  <si>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</si>
  <si>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</si>
  <si>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</si>
  <si>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</si>
  <si>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</si>
  <si>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</si>
  <si>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</si>
  <si>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</si>
  <si>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</si>
  <si>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</si>
  <si>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</si>
  <si>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</si>
  <si>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</si>
  <si>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</si>
  <si>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</si>
  <si>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</si>
  <si>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</si>
  <si>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</si>
  <si>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</si>
  <si>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</si>
  <si>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</si>
  <si>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</si>
  <si>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</si>
  <si>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</si>
  <si>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</si>
  <si>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</si>
  <si>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</si>
  <si>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</si>
  <si>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</si>
  <si>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</si>
  <si>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</si>
  <si>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</si>
  <si>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</si>
  <si>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</si>
  <si>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</si>
  <si>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</si>
  <si>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</si>
  <si>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</si>
  <si>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</si>
  <si>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</si>
  <si>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</si>
  <si>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</si>
  <si>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</si>
  <si>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</si>
  <si>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</si>
  <si>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</si>
  <si>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</si>
  <si>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</si>
  <si>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</si>
  <si>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</si>
  <si>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</si>
  <si>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</si>
  <si>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</si>
  <si>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</si>
  <si>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</si>
  <si>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</si>
  <si>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</si>
  <si>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</si>
  <si>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</si>
  <si>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</si>
  <si>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</si>
  <si>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</si>
  <si>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</si>
  <si>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</si>
  <si>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</si>
  <si>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</si>
  <si>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</si>
  <si>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</si>
  <si>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</si>
  <si>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</si>
  <si>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</si>
  <si>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</si>
  <si>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</si>
  <si>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</si>
  <si>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</si>
  <si>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</si>
  <si>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</si>
  <si>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</si>
  <si>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</si>
  <si>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</si>
  <si>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</si>
  <si>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</si>
  <si>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</si>
  <si>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</si>
  <si>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</si>
  <si>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</si>
  <si>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</si>
  <si>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</si>
  <si>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</si>
  <si>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</si>
  <si>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</si>
  <si>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</si>
  <si>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</si>
  <si>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</si>
  <si>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</si>
  <si>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</si>
  <si>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</si>
  <si>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</si>
  <si>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</si>
  <si>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</si>
  <si>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</si>
  <si>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</si>
  <si>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</si>
  <si>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</si>
  <si>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</si>
  <si>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</si>
  <si>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</si>
  <si>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</si>
  <si>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</si>
  <si>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</si>
  <si>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</si>
  <si>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</si>
  <si>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</si>
  <si>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</si>
  <si>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</si>
  <si>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</si>
  <si>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</si>
  <si>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</si>
  <si>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</si>
  <si>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</si>
  <si>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</si>
  <si>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</si>
  <si>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</si>
  <si>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</si>
  <si>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</si>
  <si>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</si>
  <si>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</si>
  <si>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</si>
  <si>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</si>
  <si>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</si>
  <si>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</si>
  <si>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</si>
  <si>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</si>
  <si>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</si>
  <si>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</si>
  <si>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</si>
  <si>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</si>
  <si>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</si>
  <si>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</si>
  <si>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</si>
  <si>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</si>
  <si>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</si>
  <si>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</si>
  <si>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</si>
  <si>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</si>
  <si>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</si>
  <si>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</si>
  <si>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</si>
  <si>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</si>
  <si>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</si>
  <si>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</si>
  <si>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</si>
  <si>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</si>
  <si>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</si>
  <si>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</si>
  <si>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</si>
  <si>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</si>
  <si>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</si>
  <si>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</si>
  <si>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</si>
  <si>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</si>
  <si>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</si>
  <si>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</si>
  <si>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</si>
  <si>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</si>
  <si>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</si>
  <si>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</si>
  <si>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</si>
  <si>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</si>
  <si>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</si>
  <si>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</si>
  <si>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</si>
  <si>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</si>
  <si>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</si>
  <si>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</si>
  <si>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</si>
  <si>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</si>
  <si>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</si>
  <si>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</si>
  <si>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</si>
  <si>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</si>
  <si>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</si>
  <si>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</si>
  <si>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</si>
  <si>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</si>
  <si>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</si>
  <si>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</si>
  <si>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</si>
  <si>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</si>
  <si>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</si>
  <si>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</si>
  <si>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</si>
  <si>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</si>
  <si>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</si>
  <si>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</si>
  <si>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</si>
  <si>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</si>
  <si>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</si>
  <si>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</si>
  <si>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</si>
  <si>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</si>
  <si>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</si>
  <si>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</si>
  <si>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</si>
  <si>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</si>
  <si>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</si>
  <si>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</si>
  <si>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</si>
  <si>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</si>
  <si>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</si>
  <si>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</si>
  <si>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</si>
  <si>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</si>
  <si>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</si>
  <si>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</si>
  <si>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</si>
  <si>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</si>
  <si>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</si>
  <si>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</si>
  <si>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</si>
  <si>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</si>
  <si>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</si>
  <si>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</si>
  <si>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</si>
  <si>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</si>
  <si>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</si>
  <si>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</si>
  <si>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</si>
  <si>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</si>
  <si>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</si>
  <si>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</si>
  <si>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</si>
  <si>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</si>
  <si>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</si>
  <si>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</si>
  <si>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</si>
  <si>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</si>
  <si>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</si>
  <si>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</si>
  <si>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</si>
  <si>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</si>
  <si>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</si>
  <si>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</si>
  <si>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</si>
  <si>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</si>
  <si>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</si>
  <si>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</si>
  <si>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</si>
  <si>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</si>
  <si>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</si>
  <si>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</si>
  <si>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</si>
  <si>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</si>
  <si>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</si>
  <si>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</si>
  <si>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</si>
  <si>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</si>
  <si>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</si>
  <si>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</si>
  <si>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</si>
  <si>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</si>
  <si>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</si>
  <si>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</si>
  <si>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</si>
  <si>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</si>
  <si>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</si>
  <si>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</si>
  <si>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</si>
  <si>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</si>
  <si>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</si>
  <si>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</si>
  <si>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</si>
  <si>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</si>
  <si>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</si>
  <si>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</si>
  <si>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</si>
  <si>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</si>
  <si>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</si>
  <si>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</si>
  <si>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</si>
  <si>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</si>
  <si>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</si>
  <si>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</si>
  <si>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</si>
  <si>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</si>
  <si>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</si>
  <si>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</si>
  <si>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</si>
  <si>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</si>
  <si>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</si>
  <si>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</si>
  <si>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</si>
  <si>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</si>
  <si>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</si>
  <si>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</si>
  <si>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</si>
  <si>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</si>
  <si>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</si>
  <si>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</si>
  <si>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</si>
  <si>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</si>
  <si>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</si>
  <si>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</si>
  <si>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</si>
  <si>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</si>
  <si>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</si>
  <si>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</si>
  <si>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</si>
  <si>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</si>
  <si>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</si>
  <si>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</si>
  <si>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</si>
  <si>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</si>
  <si>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</si>
  <si>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</si>
  <si>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</si>
  <si>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</si>
  <si>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</si>
  <si>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</si>
  <si>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</si>
  <si>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</si>
  <si>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</si>
  <si>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</si>
  <si>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</si>
  <si>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</si>
  <si>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</si>
  <si>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</si>
  <si>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</si>
  <si>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</si>
  <si>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</si>
  <si>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</si>
  <si>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</si>
  <si>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</si>
  <si>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</si>
  <si>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</si>
  <si>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</si>
  <si>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</si>
  <si>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</si>
  <si>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</si>
  <si>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</si>
  <si>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</si>
  <si>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</si>
  <si>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</si>
  <si>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</si>
  <si>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</si>
  <si>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</si>
  <si>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</si>
  <si>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</si>
  <si>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</si>
  <si>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</si>
  <si>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</si>
  <si>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</si>
  <si>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</si>
  <si>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</si>
  <si>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</si>
  <si>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</si>
  <si>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</si>
  <si>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</si>
  <si>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</si>
  <si>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</si>
  <si>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</si>
  <si>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</si>
  <si>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</si>
  <si>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</si>
  <si>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</si>
  <si>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</si>
  <si>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</si>
  <si>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</si>
  <si>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</si>
  <si>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</si>
  <si>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</si>
  <si>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</si>
  <si>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</si>
  <si>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</si>
  <si>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</si>
  <si>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</si>
  <si>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</si>
  <si>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</si>
  <si>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</si>
  <si>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</si>
  <si>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</si>
  <si>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</si>
  <si>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</si>
  <si>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</si>
  <si>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</si>
  <si>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</si>
  <si>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</si>
  <si>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</si>
  <si>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</si>
  <si>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</si>
  <si>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</si>
  <si>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</si>
  <si>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</si>
  <si>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</si>
  <si>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</si>
  <si>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</si>
  <si>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</si>
  <si>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</si>
  <si>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</si>
  <si>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</si>
  <si>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</si>
  <si>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</si>
  <si>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</si>
  <si>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</si>
  <si>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</si>
  <si>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</si>
  <si>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</si>
  <si>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</si>
  <si>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</si>
  <si>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</si>
  <si>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</si>
  <si>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</si>
  <si>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</si>
  <si>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</si>
  <si>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</si>
  <si>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</si>
  <si>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</si>
  <si>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</si>
  <si>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</si>
  <si>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</si>
  <si>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</si>
  <si>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</si>
  <si>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</si>
  <si>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</si>
  <si>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</si>
  <si>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</si>
  <si>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</si>
  <si>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</si>
  <si>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</si>
  <si>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</si>
  <si>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</si>
  <si>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</si>
  <si>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</si>
  <si>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</si>
  <si>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</si>
  <si>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</si>
  <si>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</si>
  <si>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</si>
  <si>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</si>
  <si>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</si>
  <si>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</si>
  <si>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</si>
  <si>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</si>
  <si>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</si>
  <si>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</si>
  <si>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</si>
  <si>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</si>
  <si>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</si>
  <si>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</si>
  <si>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</si>
  <si>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</si>
  <si>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</si>
  <si>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</si>
  <si>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</si>
  <si>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</si>
  <si>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</si>
  <si>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</si>
  <si>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</si>
  <si>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</si>
  <si>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</si>
  <si>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</si>
  <si>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</si>
  <si>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</si>
  <si>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</si>
  <si>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</si>
  <si>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</si>
  <si>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</si>
  <si>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</si>
  <si>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</si>
  <si>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</si>
  <si>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</si>
  <si>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</si>
  <si>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</si>
  <si>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</si>
  <si>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</si>
  <si>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</si>
  <si>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</si>
  <si>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</si>
  <si>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</si>
  <si>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</si>
  <si>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</si>
  <si>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</si>
  <si>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</si>
  <si>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</si>
  <si>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</si>
  <si>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</si>
  <si>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</si>
  <si>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</si>
  <si>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</si>
  <si>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</si>
  <si>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</si>
  <si>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</si>
  <si>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</si>
  <si>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</si>
  <si>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</si>
  <si>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</si>
  <si>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</si>
  <si>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</si>
  <si>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</si>
  <si>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</si>
  <si>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</si>
  <si>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</si>
  <si>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</si>
  <si>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</si>
  <si>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</si>
  <si>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</si>
  <si>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</si>
  <si>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</si>
  <si>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</si>
  <si>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</si>
  <si>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</si>
  <si>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</si>
  <si>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</si>
  <si>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</si>
  <si>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</si>
  <si>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</si>
  <si>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</si>
  <si>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</si>
  <si>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</si>
  <si>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</si>
  <si>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</si>
  <si>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</si>
  <si>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</si>
  <si>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</si>
  <si>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</si>
  <si>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</si>
  <si>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</si>
  <si>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</si>
  <si>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</si>
  <si>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</si>
  <si>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</si>
  <si>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</si>
  <si>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</si>
  <si>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</si>
  <si>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</si>
  <si>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</si>
  <si>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</si>
  <si>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</si>
  <si>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</si>
  <si>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</si>
  <si>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</si>
  <si>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</si>
  <si>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</si>
  <si>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</si>
  <si>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</si>
  <si>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</si>
  <si>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</si>
  <si>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</si>
  <si>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</si>
  <si>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</si>
  <si>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</si>
  <si>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</si>
  <si>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</si>
  <si>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</si>
  <si>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</si>
  <si>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</si>
  <si>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</si>
  <si>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</si>
  <si>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</si>
  <si>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</si>
  <si>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</si>
  <si>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</si>
  <si>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</si>
  <si>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</si>
  <si>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</si>
  <si>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</si>
  <si>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</si>
  <si>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</si>
  <si>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</si>
  <si>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</si>
  <si>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</si>
  <si>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</si>
  <si>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</si>
  <si>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</si>
  <si>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</si>
  <si>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</si>
  <si>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</si>
  <si>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</si>
  <si>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</si>
  <si>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</si>
  <si>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</si>
  <si>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</si>
  <si>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</si>
  <si>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</si>
  <si>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</si>
  <si>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</si>
  <si>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</si>
  <si>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</si>
  <si>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</si>
  <si>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</si>
  <si>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</si>
  <si>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</si>
  <si>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</si>
  <si>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</si>
  <si>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</si>
  <si>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</si>
  <si>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</si>
  <si>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</si>
  <si>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</si>
  <si>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</si>
  <si>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</si>
  <si>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</si>
  <si>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</si>
  <si>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</si>
  <si>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</si>
  <si>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</si>
  <si>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</si>
  <si>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</si>
  <si>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</si>
  <si>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</si>
  <si>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</si>
  <si>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</si>
  <si>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</si>
  <si>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</si>
  <si>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</si>
  <si>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</si>
  <si>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</si>
  <si>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</si>
  <si>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</si>
  <si>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</si>
  <si>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</si>
  <si>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</si>
  <si>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</si>
  <si>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</si>
  <si>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</si>
  <si>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</si>
  <si>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</si>
  <si>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</si>
  <si>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</si>
  <si>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</si>
  <si>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</si>
  <si>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</si>
  <si>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</si>
  <si>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</si>
  <si>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</si>
  <si>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</si>
  <si>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</si>
  <si>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</si>
  <si>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</si>
  <si>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</si>
  <si>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</si>
  <si>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</si>
  <si>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</si>
  <si>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</si>
  <si>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</si>
  <si>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</si>
  <si>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</si>
  <si>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</si>
  <si>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</si>
  <si>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</si>
  <si>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</si>
  <si>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</si>
  <si>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</si>
  <si>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</si>
  <si>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</si>
  <si>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</si>
  <si>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</si>
  <si>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</si>
  <si>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</si>
  <si>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</si>
  <si>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</si>
  <si>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</si>
  <si>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</si>
  <si>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</si>
  <si>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</si>
  <si>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</si>
  <si>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</si>
  <si>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</si>
  <si>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</si>
  <si>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</si>
  <si>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</si>
  <si>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</si>
  <si>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</si>
  <si>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</si>
  <si>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</si>
  <si>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</si>
  <si>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</si>
  <si>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</si>
  <si>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</si>
  <si>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</si>
  <si>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</si>
  <si>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</si>
  <si>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</si>
  <si>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</si>
  <si>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</si>
  <si>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</si>
  <si>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</si>
  <si>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</si>
  <si>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</si>
  <si>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</si>
  <si>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</si>
  <si>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</si>
  <si>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</si>
  <si>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</si>
  <si>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</si>
  <si>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</si>
  <si>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</si>
  <si>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</si>
  <si>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</si>
  <si>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</si>
  <si>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</si>
  <si>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</si>
  <si>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</si>
  <si>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</si>
  <si>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</si>
  <si>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</si>
  <si>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</si>
  <si>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</si>
  <si>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</si>
  <si>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</si>
  <si>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</si>
  <si>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</si>
  <si>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</si>
  <si>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</si>
  <si>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</si>
  <si>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</si>
  <si>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</si>
  <si>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</si>
  <si>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</si>
  <si>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</si>
  <si>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</si>
  <si>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</si>
  <si>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</si>
  <si>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</si>
  <si>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</si>
  <si>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</si>
  <si>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</si>
  <si>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</si>
  <si>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</si>
  <si>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</si>
  <si>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</si>
  <si>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</si>
  <si>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</si>
  <si>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</si>
  <si>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</si>
  <si>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</si>
  <si>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</si>
  <si>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</si>
  <si>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</si>
  <si>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</si>
  <si>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</si>
  <si>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</si>
  <si>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</si>
  <si>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</si>
  <si>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</si>
  <si>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</si>
  <si>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</si>
  <si>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</si>
  <si>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</si>
  <si>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</si>
  <si>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</si>
  <si>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</si>
  <si>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</si>
  <si>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</si>
  <si>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</si>
  <si>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</si>
  <si>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</si>
  <si>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</si>
  <si>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</si>
  <si>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</si>
  <si>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</si>
  <si>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</si>
  <si>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</si>
  <si>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</si>
  <si>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</si>
  <si>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</si>
  <si>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</si>
  <si>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</si>
  <si>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</si>
  <si>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</si>
  <si>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</si>
  <si>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</si>
  <si>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</si>
  <si>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</si>
  <si>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</si>
  <si>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</si>
  <si>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</si>
  <si>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</si>
  <si>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</si>
  <si>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</si>
  <si>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</si>
  <si>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</si>
  <si>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</si>
  <si>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</si>
  <si>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</si>
  <si>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</si>
  <si>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</si>
  <si>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</si>
  <si>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</si>
  <si>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</si>
  <si>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</si>
  <si>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</si>
  <si>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</si>
  <si>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</si>
  <si>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</si>
  <si>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</si>
  <si>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</si>
  <si>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</si>
  <si>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</si>
  <si>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</si>
  <si>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</si>
  <si>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</si>
  <si>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</si>
  <si>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</si>
  <si>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</si>
  <si>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</si>
  <si>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</si>
  <si>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</si>
  <si>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</si>
  <si>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</si>
  <si>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</si>
  <si>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</si>
  <si>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</si>
  <si>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</si>
  <si>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</si>
  <si>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</si>
  <si>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</si>
  <si>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</si>
  <si>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</si>
  <si>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</si>
  <si>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</si>
  <si>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</si>
  <si>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</si>
  <si>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</si>
  <si>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</si>
  <si>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</si>
  <si>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</si>
  <si>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</si>
  <si>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</si>
  <si>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</si>
  <si>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</si>
  <si>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</si>
  <si>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</si>
  <si>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</si>
  <si>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</si>
  <si>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</si>
  <si>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</si>
  <si>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</si>
  <si>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</si>
  <si>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</si>
  <si>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</si>
  <si>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</si>
  <si>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</si>
  <si>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</si>
  <si>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</si>
  <si>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</si>
  <si>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</si>
  <si>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</si>
  <si>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</si>
  <si>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</si>
  <si>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</si>
  <si>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</si>
  <si>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</si>
  <si>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</si>
  <si>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</si>
  <si>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</si>
  <si>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</si>
  <si>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</si>
  <si>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</si>
  <si>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</si>
  <si>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</si>
  <si>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</si>
  <si>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</si>
  <si>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</si>
  <si>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</si>
  <si>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</si>
  <si>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</si>
  <si>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</si>
  <si>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</si>
  <si>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</si>
  <si>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</si>
  <si>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</si>
  <si>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</si>
  <si>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</si>
  <si>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</si>
  <si>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</si>
  <si>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</si>
  <si>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</si>
  <si>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</si>
  <si>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</si>
  <si>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</si>
  <si>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</si>
  <si>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</si>
  <si>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</si>
  <si>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</si>
  <si>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</si>
  <si>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</si>
  <si>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</si>
  <si>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</si>
  <si>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</si>
  <si>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</si>
  <si>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</si>
  <si>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</si>
  <si>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</si>
  <si>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</si>
  <si>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</si>
  <si>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</si>
  <si>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</si>
  <si>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</si>
  <si>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</si>
  <si>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</si>
  <si>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</si>
  <si>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</si>
  <si>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</si>
  <si>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</si>
  <si>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</si>
  <si>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</si>
  <si>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</si>
  <si>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</si>
  <si>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</si>
  <si>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</si>
  <si>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</si>
  <si>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</si>
  <si>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</si>
  <si>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</si>
  <si>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</si>
  <si>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</si>
  <si>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</si>
  <si>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</si>
  <si>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</si>
  <si>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</si>
  <si>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</si>
  <si>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</si>
  <si>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</si>
  <si>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</si>
  <si>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</si>
  <si>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</si>
  <si>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</si>
  <si>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</si>
  <si>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</si>
  <si>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</si>
  <si>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</si>
  <si>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</si>
  <si>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</si>
  <si>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</si>
  <si>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</si>
  <si>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</si>
  <si>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</si>
  <si>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</si>
  <si>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</si>
  <si>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</si>
  <si>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</si>
  <si>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</si>
  <si>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</si>
  <si>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</si>
  <si>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</si>
  <si>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</si>
  <si>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</si>
  <si>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</si>
  <si>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</si>
  <si>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</si>
  <si>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</si>
  <si>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</si>
  <si>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</si>
  <si>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</si>
  <si>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</si>
  <si>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</si>
  <si>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</si>
  <si>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</si>
  <si>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</si>
  <si>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</si>
  <si>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</si>
  <si>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</si>
  <si>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</si>
  <si>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</si>
  <si>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</si>
  <si>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</si>
  <si>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</si>
  <si>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</si>
  <si>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</si>
  <si>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</si>
  <si>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</si>
  <si>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</si>
  <si>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</si>
  <si>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</si>
  <si>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</si>
  <si>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</si>
  <si>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</si>
  <si>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</si>
  <si>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</si>
  <si>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</si>
  <si>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</si>
  <si>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</si>
  <si>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</si>
  <si>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</si>
  <si>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</si>
  <si>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</si>
  <si>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</si>
  <si>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</si>
  <si>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</si>
  <si>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</si>
  <si>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</si>
  <si>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</si>
  <si>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</si>
  <si>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</si>
  <si>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</si>
  <si>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</si>
  <si>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</si>
  <si>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</si>
  <si>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</si>
  <si>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</si>
  <si>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</si>
  <si>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</si>
  <si>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</si>
  <si>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</si>
  <si>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</si>
  <si>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</si>
  <si>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</si>
  <si>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</si>
  <si>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</si>
  <si>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</si>
  <si>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</si>
  <si>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</si>
  <si>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</si>
  <si>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</si>
  <si>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</si>
  <si>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</si>
  <si>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</si>
  <si>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</si>
  <si>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</si>
  <si>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</si>
  <si>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</si>
  <si>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</si>
  <si>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</si>
  <si>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</si>
  <si>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</si>
  <si>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</si>
  <si>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</si>
  <si>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</si>
  <si>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</si>
  <si>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</si>
  <si>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</si>
  <si>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</si>
  <si>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</si>
  <si>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</si>
  <si>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</si>
  <si>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</si>
  <si>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</si>
  <si>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</si>
  <si>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</si>
  <si>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</si>
  <si>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</si>
  <si>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</si>
  <si>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</si>
  <si>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</si>
  <si>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</si>
  <si>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</si>
  <si>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</si>
  <si>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</si>
  <si>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</si>
  <si>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</si>
  <si>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</si>
  <si>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</si>
  <si>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</si>
  <si>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</si>
  <si>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</si>
  <si>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</si>
  <si>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</si>
  <si>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</si>
  <si>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</si>
  <si>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</si>
  <si>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</si>
  <si>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</si>
  <si>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</si>
  <si>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</si>
  <si>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</si>
  <si>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</si>
  <si>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</si>
  <si>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</si>
  <si>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</si>
  <si>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</si>
  <si>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</si>
  <si>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</si>
  <si>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</si>
  <si>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</si>
  <si>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</si>
  <si>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</si>
  <si>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</si>
  <si>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</si>
  <si>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</si>
  <si>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</si>
  <si>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</si>
  <si>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</si>
  <si>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</si>
  <si>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</si>
  <si>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</si>
  <si>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</si>
  <si>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</si>
  <si>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</si>
  <si>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</si>
  <si>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</si>
  <si>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</si>
  <si>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</si>
  <si>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</si>
  <si>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</si>
  <si>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</si>
  <si>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</si>
  <si>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</si>
  <si>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</si>
  <si>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</si>
  <si>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</si>
  <si>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</si>
  <si>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</si>
  <si>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</si>
  <si>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</si>
  <si>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</si>
  <si>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</si>
  <si>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</si>
  <si>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</si>
  <si>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</si>
  <si>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</si>
  <si>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</si>
  <si>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</si>
  <si>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</si>
  <si>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</si>
  <si>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</si>
  <si>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</si>
  <si>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</si>
  <si>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</si>
  <si>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</si>
  <si>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</si>
  <si>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</si>
  <si>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</si>
  <si>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</si>
  <si>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</si>
  <si>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</si>
  <si>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</si>
  <si>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</si>
  <si>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</si>
  <si>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</si>
  <si>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</si>
  <si>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</si>
  <si>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</si>
  <si>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</si>
  <si>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</si>
  <si>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</si>
  <si>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</si>
  <si>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</si>
  <si>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</si>
  <si>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</si>
  <si>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</si>
  <si>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</si>
  <si>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</si>
  <si>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</si>
  <si>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</si>
  <si>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</si>
  <si>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</si>
  <si>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</si>
  <si>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</si>
  <si>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</si>
  <si>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</si>
  <si>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</si>
  <si>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</si>
  <si>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</si>
  <si>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</si>
  <si>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</si>
  <si>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</si>
  <si>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</si>
  <si>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</si>
  <si>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</si>
  <si>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</si>
  <si>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</si>
  <si>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</si>
  <si>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</si>
  <si>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</si>
  <si>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</si>
  <si>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</si>
  <si>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</si>
  <si>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</si>
  <si>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</si>
  <si>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</si>
  <si>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</si>
  <si>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</si>
  <si>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</si>
  <si>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</si>
  <si>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</si>
  <si>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</si>
  <si>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</si>
  <si>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</si>
  <si>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</si>
  <si>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</si>
  <si>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</si>
  <si>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</si>
  <si>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</si>
  <si>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</si>
  <si>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</si>
  <si>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</si>
  <si>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</si>
  <si>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</si>
  <si>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</si>
  <si>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</si>
  <si>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</si>
  <si>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</si>
  <si>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</si>
  <si>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</si>
  <si>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</si>
  <si>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</si>
  <si>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</si>
  <si>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</si>
  <si>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</si>
  <si>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</si>
  <si>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</si>
  <si>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</si>
  <si>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</si>
  <si>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</si>
  <si>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</si>
  <si>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</si>
  <si>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</si>
  <si>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</si>
  <si>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</si>
  <si>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</si>
  <si>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</si>
  <si>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</si>
  <si>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</si>
  <si>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</si>
  <si>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</si>
  <si>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</si>
  <si>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</si>
  <si>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</si>
  <si>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</si>
  <si>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</si>
  <si>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</si>
  <si>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</si>
  <si>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</si>
  <si>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</si>
  <si>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</si>
  <si>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</si>
  <si>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</si>
  <si>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</si>
  <si>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</si>
  <si>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</si>
  <si>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</si>
  <si>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</si>
  <si>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</si>
  <si>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</si>
  <si>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</si>
  <si>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</si>
  <si>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</si>
  <si>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</si>
  <si>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</si>
  <si>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</si>
  <si>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</si>
  <si>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</si>
  <si>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</si>
  <si>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</si>
  <si>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</si>
  <si>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</si>
  <si>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</si>
  <si>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</si>
  <si>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</si>
  <si>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</si>
  <si>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</si>
  <si>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</si>
  <si>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</si>
  <si>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</si>
  <si>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</si>
  <si>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</si>
  <si>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</si>
  <si>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</si>
  <si>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</si>
  <si>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</si>
  <si>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</si>
  <si>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</si>
  <si>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</si>
  <si>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</si>
  <si>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</si>
  <si>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</si>
  <si>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</si>
  <si>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</si>
  <si>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</si>
  <si>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</si>
  <si>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</si>
  <si>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</si>
  <si>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</si>
  <si>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</si>
  <si>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</si>
  <si>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</si>
  <si>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</si>
  <si>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</si>
  <si>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</si>
  <si>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</si>
  <si>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</si>
  <si>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</si>
  <si>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</si>
  <si>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</si>
  <si>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</si>
  <si>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</si>
  <si>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</si>
  <si>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</si>
  <si>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</si>
  <si>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</si>
  <si>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</si>
  <si>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</si>
  <si>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</si>
  <si>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</si>
  <si>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</si>
  <si>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</si>
  <si>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</si>
  <si>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</si>
  <si>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</si>
  <si>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</si>
  <si>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</si>
  <si>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</si>
  <si>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</si>
  <si>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</si>
  <si>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</si>
  <si>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</si>
  <si>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</si>
  <si>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</si>
  <si>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</si>
  <si>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</si>
  <si>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</si>
  <si>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</si>
  <si>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</si>
  <si>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</si>
  <si>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</si>
  <si>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</si>
  <si>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</si>
  <si>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</si>
  <si>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</si>
  <si>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</si>
  <si>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</si>
  <si>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</si>
  <si>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</si>
  <si>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</si>
  <si>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</si>
  <si>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</si>
  <si>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</si>
  <si>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</si>
  <si>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</si>
  <si>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</si>
  <si>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</si>
  <si>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</si>
  <si>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</si>
  <si>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</si>
  <si>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</si>
  <si>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</si>
  <si>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</si>
  <si>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</si>
  <si>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</si>
  <si>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</si>
  <si>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</si>
  <si>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</si>
  <si>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</si>
  <si>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</si>
  <si>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</si>
  <si>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</si>
  <si>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</si>
  <si>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</si>
  <si>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</si>
  <si>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</si>
  <si>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</si>
  <si>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</si>
  <si>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</si>
  <si>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</si>
  <si>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</si>
  <si>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</si>
  <si>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</si>
  <si>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</si>
  <si>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</si>
  <si>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</si>
  <si>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</si>
  <si>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</si>
  <si>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</si>
  <si>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</si>
  <si>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</si>
  <si>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</si>
  <si>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</si>
  <si>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</si>
  <si>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</si>
  <si>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</si>
  <si>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</si>
  <si>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</si>
  <si>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</si>
  <si>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</si>
  <si>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</si>
  <si>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</si>
  <si>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</si>
  <si>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</si>
  <si>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</si>
  <si>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</si>
  <si>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</si>
  <si>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</si>
  <si>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</si>
  <si>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</si>
  <si>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</si>
  <si>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</si>
  <si>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</si>
  <si>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</si>
  <si>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</si>
  <si>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</si>
  <si>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</si>
  <si>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</si>
  <si>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</si>
  <si>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</si>
  <si>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</si>
  <si>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</si>
  <si>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</si>
  <si>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</si>
  <si>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</si>
  <si>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</si>
  <si>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</si>
  <si>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</si>
  <si>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</si>
  <si>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</si>
  <si>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</si>
  <si>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</si>
  <si>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</si>
  <si>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</si>
  <si>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</si>
  <si>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</si>
  <si>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</si>
  <si>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</si>
  <si>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</si>
  <si>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</si>
  <si>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</si>
  <si>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</si>
  <si>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</si>
  <si>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</si>
  <si>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</si>
  <si>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</si>
  <si>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</si>
  <si>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</si>
  <si>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</si>
  <si>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</si>
  <si>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</si>
  <si>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</si>
  <si>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</si>
  <si>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</si>
  <si>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</si>
  <si>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</si>
  <si>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</si>
  <si>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</si>
  <si>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</si>
  <si>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</si>
  <si>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</si>
  <si>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</si>
  <si>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</si>
  <si>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</si>
  <si>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</si>
  <si>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</si>
  <si>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</si>
  <si>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</si>
  <si>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</si>
  <si>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</si>
  <si>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</si>
  <si>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</si>
  <si>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</si>
  <si>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</si>
  <si>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</si>
  <si>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</si>
  <si>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</si>
  <si>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</si>
  <si>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</si>
  <si>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</si>
  <si>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</si>
  <si>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</si>
  <si>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</si>
  <si>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</si>
  <si>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</si>
  <si>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</si>
  <si>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</si>
  <si>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</si>
  <si>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</si>
  <si>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</si>
  <si>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</si>
  <si>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</si>
  <si>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</si>
  <si>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</si>
  <si>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</si>
  <si>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</si>
  <si>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</si>
  <si>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</si>
  <si>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</si>
  <si>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</si>
  <si>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</si>
  <si>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</si>
  <si>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</si>
  <si>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</si>
  <si>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</si>
  <si>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</si>
  <si>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</si>
  <si>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</si>
  <si>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</si>
  <si>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</si>
  <si>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</si>
  <si>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</si>
  <si>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</si>
  <si>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</si>
  <si>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</si>
  <si>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</si>
  <si>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</si>
  <si>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</si>
  <si>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</si>
  <si>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</si>
  <si>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</si>
  <si>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</si>
  <si>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</si>
  <si>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</si>
  <si>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</si>
  <si>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</si>
  <si>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</si>
  <si>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</si>
  <si>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</si>
  <si>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</si>
  <si>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</si>
  <si>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</si>
  <si>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</si>
  <si>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</si>
  <si>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</si>
  <si>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</si>
  <si>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</si>
  <si>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</si>
  <si>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</si>
  <si>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</si>
  <si>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</si>
  <si>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</si>
  <si>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</si>
  <si>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</si>
  <si>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</si>
  <si>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</si>
  <si>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</si>
  <si>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</si>
  <si>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</si>
  <si>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</si>
  <si>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</si>
  <si>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</si>
  <si>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</si>
  <si>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</si>
  <si>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</si>
  <si>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</si>
  <si>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</si>
  <si>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</si>
  <si>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</si>
  <si>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</si>
  <si>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</si>
  <si>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</si>
  <si>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</si>
  <si>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</si>
  <si>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</si>
  <si>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</si>
  <si>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</si>
  <si>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</si>
  <si>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</si>
  <si>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</si>
  <si>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</si>
  <si>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</si>
  <si>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</si>
  <si>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</si>
  <si>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</si>
  <si>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</si>
  <si>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</si>
  <si>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</si>
  <si>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</si>
  <si>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</si>
  <si>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</si>
  <si>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</si>
  <si>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</si>
  <si>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</si>
  <si>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</si>
  <si>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</si>
  <si>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</si>
  <si>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</si>
  <si>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</si>
  <si>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</si>
  <si>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</si>
  <si>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</si>
  <si>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</si>
  <si>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</si>
  <si>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</si>
  <si>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</si>
  <si>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</si>
  <si>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</si>
  <si>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</si>
  <si>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</si>
  <si>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</si>
  <si>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</si>
  <si>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</si>
  <si>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</si>
  <si>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</si>
  <si>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</si>
  <si>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</si>
  <si>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</si>
  <si>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</si>
  <si>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</si>
  <si>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</si>
  <si>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</si>
  <si>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</si>
  <si>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</si>
  <si>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</si>
  <si>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</si>
  <si>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</si>
  <si>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</si>
  <si>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</si>
  <si>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</si>
  <si>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</si>
  <si>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</si>
  <si>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</si>
  <si>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</si>
  <si>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</si>
  <si>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</si>
  <si>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</si>
  <si>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</si>
  <si>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</si>
  <si>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</si>
  <si>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</si>
  <si>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</si>
  <si>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</si>
  <si>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</si>
  <si>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</si>
  <si>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</si>
  <si>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</si>
  <si>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</si>
  <si>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</si>
  <si>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</si>
  <si>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</si>
  <si>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</si>
  <si>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</si>
  <si>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</si>
  <si>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</si>
  <si>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</si>
  <si>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</si>
  <si>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</si>
  <si>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</si>
  <si>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</si>
  <si>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</si>
  <si>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</si>
  <si>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</si>
  <si>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</si>
  <si>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</si>
  <si>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</si>
  <si>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</si>
  <si>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</si>
  <si>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</si>
  <si>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</si>
  <si>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</si>
  <si>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</si>
  <si>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</si>
  <si>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</si>
  <si>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</si>
  <si>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</si>
  <si>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</si>
  <si>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</si>
  <si>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</si>
  <si>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</si>
  <si>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</si>
  <si>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</si>
  <si>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</si>
  <si>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</si>
  <si>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</si>
  <si>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</si>
  <si>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</si>
  <si>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</si>
  <si>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</si>
  <si>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</si>
  <si>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</si>
  <si>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</si>
  <si>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</si>
  <si>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</si>
  <si>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</si>
  <si>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</si>
  <si>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</si>
  <si>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</si>
  <si>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</si>
  <si>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</si>
  <si>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</si>
  <si>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</si>
  <si>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</si>
  <si>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</si>
  <si>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</si>
  <si>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</si>
  <si>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</si>
  <si>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</si>
  <si>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</si>
  <si>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</si>
  <si>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</si>
  <si>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</si>
  <si>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</si>
  <si>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</si>
  <si>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</si>
  <si>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</si>
  <si>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</si>
  <si>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</si>
  <si>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</si>
  <si>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</si>
  <si>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</si>
  <si>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</si>
  <si>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</si>
  <si>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</si>
  <si>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</si>
  <si>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</si>
  <si>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</si>
  <si>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</si>
  <si>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</si>
  <si>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</si>
  <si>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</si>
  <si>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</si>
  <si>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</si>
  <si>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</si>
  <si>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</si>
  <si>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</si>
  <si>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</si>
  <si>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</si>
  <si>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</si>
  <si>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</si>
  <si>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</si>
  <si>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</si>
  <si>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</si>
  <si>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</si>
  <si>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</si>
  <si>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</si>
  <si>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</si>
  <si>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</si>
  <si>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</si>
  <si>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</si>
  <si>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</si>
  <si>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</si>
  <si>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</si>
  <si>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</si>
  <si>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</si>
  <si>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</si>
  <si>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</si>
  <si>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</si>
  <si>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</si>
  <si>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</si>
  <si>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</si>
  <si>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</si>
  <si>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</si>
  <si>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</si>
  <si>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</si>
  <si>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</si>
  <si>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</si>
  <si>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</si>
  <si>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</si>
  <si>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</si>
  <si>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</si>
  <si>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</si>
  <si>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</si>
  <si>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</si>
  <si>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</si>
  <si>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</si>
  <si>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</si>
  <si>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</si>
  <si>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</si>
  <si>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</si>
  <si>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</si>
  <si>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</si>
  <si>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</si>
  <si>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</si>
  <si>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</si>
  <si>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</si>
  <si>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</si>
  <si>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</si>
  <si>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</si>
  <si>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</si>
  <si>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</si>
  <si>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</si>
  <si>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</si>
  <si>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</si>
  <si>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</si>
  <si>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</si>
  <si>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</si>
  <si>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</si>
  <si>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</si>
  <si>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</si>
  <si>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</si>
  <si>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</si>
  <si>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</si>
  <si>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</si>
  <si>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</si>
  <si>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</si>
  <si>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</si>
  <si>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</si>
  <si>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</si>
  <si>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</si>
  <si>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</si>
  <si>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</si>
  <si>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</si>
  <si>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</si>
  <si>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</si>
  <si>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</si>
  <si>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</si>
  <si>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</si>
  <si>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</si>
  <si>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</si>
  <si>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</si>
  <si>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</si>
  <si>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</si>
  <si>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</si>
  <si>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</si>
  <si>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</si>
  <si>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</si>
  <si>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</si>
  <si>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</si>
  <si>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</si>
  <si>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</si>
  <si>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</si>
  <si>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</si>
  <si>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</si>
  <si>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</si>
  <si>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</si>
  <si>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</si>
  <si>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</si>
  <si>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</si>
  <si>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</si>
  <si>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</si>
  <si>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</si>
  <si>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</si>
  <si>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</si>
  <si>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</si>
  <si>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</si>
  <si>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</si>
  <si>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</si>
  <si>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</si>
  <si>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</si>
  <si>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</si>
  <si>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</si>
  <si>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</si>
  <si>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</si>
  <si>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</si>
  <si>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</si>
  <si>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</si>
  <si>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</si>
  <si>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</si>
  <si>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</si>
  <si>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</si>
  <si>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</si>
  <si>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</si>
  <si>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</si>
  <si>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</si>
  <si>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</si>
  <si>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</si>
  <si>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</si>
  <si>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</si>
  <si>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</si>
  <si>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</si>
  <si>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</si>
  <si>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</si>
  <si>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</si>
  <si>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</si>
  <si>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</si>
  <si>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</si>
  <si>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</si>
  <si>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</si>
  <si>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</si>
  <si>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</si>
  <si>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</si>
  <si>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</si>
  <si>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</si>
  <si>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</si>
  <si>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</si>
  <si>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</si>
  <si>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</si>
  <si>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</si>
  <si>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</si>
  <si>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</si>
  <si>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</si>
  <si>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</si>
  <si>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</si>
  <si>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</si>
  <si>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</si>
  <si>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</si>
  <si>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</si>
  <si>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</si>
  <si>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</si>
  <si>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</si>
  <si>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</si>
  <si>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</si>
  <si>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</si>
  <si>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</si>
  <si>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</si>
  <si>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</si>
  <si>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</si>
  <si>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</si>
  <si>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</si>
  <si>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</si>
  <si>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</si>
  <si>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</si>
  <si>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</si>
  <si>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</si>
  <si>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</si>
  <si>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</si>
  <si>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</si>
  <si>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</si>
  <si>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</si>
  <si>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</si>
  <si>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</si>
  <si>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</si>
  <si>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</si>
  <si>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</si>
  <si>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</si>
  <si>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</si>
  <si>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</si>
  <si>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</si>
  <si>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</si>
  <si>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</si>
  <si>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</si>
  <si>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</si>
  <si>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</si>
  <si>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</si>
  <si>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</si>
  <si>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</si>
  <si>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</si>
  <si>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</si>
  <si>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</si>
  <si>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</si>
  <si>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</si>
  <si>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</si>
  <si>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</si>
  <si>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</si>
  <si>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</si>
  <si>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</si>
  <si>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</si>
  <si>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</si>
  <si>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</si>
  <si>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</si>
  <si>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</si>
  <si>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</si>
  <si>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</si>
  <si>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</si>
  <si>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</si>
  <si>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</si>
  <si>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</si>
  <si>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</si>
  <si>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</si>
  <si>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</si>
  <si>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</si>
  <si>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</si>
  <si>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</si>
  <si>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</si>
  <si>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</si>
  <si>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</si>
  <si>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</si>
  <si>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</si>
  <si>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</si>
  <si>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</si>
  <si>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</si>
  <si>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</si>
  <si>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</si>
  <si>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</si>
  <si>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</si>
  <si>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</si>
  <si>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</si>
  <si>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</si>
  <si>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</si>
  <si>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</si>
  <si>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</si>
  <si>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</si>
  <si>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</si>
  <si>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</si>
  <si>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</si>
  <si>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</si>
  <si>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</si>
  <si>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</si>
  <si>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</si>
  <si>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</si>
  <si>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</si>
  <si>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</si>
  <si>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</si>
  <si>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</si>
  <si>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</si>
  <si>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</si>
  <si>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</si>
  <si>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</si>
  <si>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</si>
  <si>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</si>
  <si>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</si>
  <si>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</si>
  <si>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</si>
  <si>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</si>
  <si>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</si>
  <si>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</si>
  <si>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</si>
  <si>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</si>
  <si>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</si>
  <si>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</si>
  <si>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</si>
  <si>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</si>
  <si>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</si>
  <si>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</si>
  <si>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</si>
  <si>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</si>
  <si>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</si>
  <si>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</si>
  <si>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</si>
  <si>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</si>
  <si>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</si>
  <si>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</si>
  <si>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</si>
  <si>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</si>
  <si>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</si>
  <si>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</si>
  <si>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</si>
  <si>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</si>
  <si>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</si>
  <si>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</si>
  <si>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</si>
  <si>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</si>
  <si>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</si>
  <si>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</si>
  <si>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</si>
  <si>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</si>
  <si>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</si>
  <si>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</si>
  <si>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</si>
  <si>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</si>
  <si>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</si>
  <si>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</si>
  <si>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</si>
  <si>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</si>
  <si>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</si>
  <si>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</si>
  <si>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</si>
  <si>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</si>
  <si>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</si>
  <si>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</si>
  <si>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</si>
  <si>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</si>
  <si>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</si>
  <si>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</si>
  <si>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</si>
  <si>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</si>
  <si>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</si>
  <si>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</si>
  <si>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</si>
  <si>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</si>
  <si>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</si>
  <si>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</si>
  <si>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</si>
  <si>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</si>
  <si>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</si>
  <si>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</si>
  <si>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</si>
  <si>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</si>
  <si>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</si>
  <si>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</si>
  <si>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</si>
  <si>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</si>
  <si>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</si>
  <si>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</si>
  <si>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</si>
  <si>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</si>
  <si>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</si>
  <si>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</si>
  <si>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</si>
  <si>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</si>
  <si>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</si>
  <si>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</si>
  <si>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</si>
  <si>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</si>
  <si>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</si>
  <si>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</si>
  <si>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</si>
  <si>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</si>
  <si>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</si>
  <si>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</si>
  <si>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</si>
  <si>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</si>
  <si>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</si>
  <si>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</si>
  <si>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</si>
  <si>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</si>
  <si>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</si>
  <si>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</si>
  <si>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</si>
  <si>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</si>
  <si>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</si>
  <si>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</si>
  <si>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</si>
  <si>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</si>
  <si>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</si>
  <si>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</si>
  <si>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</si>
  <si>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</si>
  <si>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</si>
  <si>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</si>
  <si>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</si>
  <si>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</si>
  <si>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</si>
  <si>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</si>
  <si>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</si>
  <si>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</si>
  <si>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</si>
  <si>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</si>
  <si>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</si>
  <si>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</si>
  <si>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</si>
  <si>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</si>
  <si>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</si>
  <si>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</si>
  <si>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</si>
  <si>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</si>
  <si>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</si>
  <si>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</si>
  <si>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</si>
  <si>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</si>
  <si>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</si>
  <si>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</si>
  <si>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</si>
  <si>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</si>
  <si>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</si>
  <si>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</si>
  <si>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</si>
  <si>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</si>
  <si>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</si>
  <si>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</si>
  <si>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</si>
  <si>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</si>
  <si>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</si>
  <si>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</si>
  <si>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</si>
  <si>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</si>
  <si>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</si>
  <si>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</si>
  <si>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</si>
  <si>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</si>
  <si>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</si>
  <si>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</si>
  <si>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</si>
  <si>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</si>
  <si>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</si>
  <si>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</si>
  <si>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</si>
  <si>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</si>
  <si>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</si>
  <si>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</si>
  <si>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</si>
  <si>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</si>
  <si>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</si>
  <si>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</si>
  <si>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</si>
  <si>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</si>
  <si>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</si>
  <si>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</si>
  <si>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</si>
  <si>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</si>
  <si>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</si>
  <si>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</si>
  <si>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</si>
  <si>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</si>
  <si>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</si>
  <si>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</si>
  <si>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</si>
  <si>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</si>
  <si>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</si>
  <si>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</si>
  <si>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</si>
  <si>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</si>
  <si>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</si>
  <si>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</si>
  <si>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</si>
  <si>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</si>
  <si>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</si>
  <si>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</si>
  <si>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</si>
  <si>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</si>
  <si>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</si>
  <si>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</si>
  <si>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</si>
  <si>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</si>
  <si>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</si>
  <si>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</si>
  <si>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</si>
  <si>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</si>
  <si>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</si>
  <si>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</si>
  <si>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</si>
  <si>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</si>
  <si>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</si>
  <si>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</si>
  <si>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</si>
  <si>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</si>
  <si>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</si>
  <si>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</si>
  <si>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</si>
  <si>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</si>
  <si>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</si>
  <si>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</si>
  <si>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</si>
  <si>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</si>
  <si>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</si>
  <si>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</si>
  <si>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</si>
  <si>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</si>
  <si>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</si>
  <si>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</si>
  <si>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</si>
  <si>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</si>
  <si>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</si>
  <si>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</si>
  <si>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</si>
  <si>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</si>
  <si>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</si>
  <si>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</si>
  <si>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</si>
  <si>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</si>
  <si>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</si>
  <si>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</si>
  <si>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</si>
  <si>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</si>
  <si>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</si>
  <si>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</si>
  <si>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</si>
  <si>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</si>
  <si>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</si>
  <si>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</si>
  <si>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</si>
  <si>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</si>
  <si>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</si>
  <si>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</si>
  <si>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</si>
  <si>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</si>
  <si>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</si>
  <si>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</si>
  <si>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</si>
  <si>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</si>
  <si>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</si>
  <si>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</si>
  <si>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</si>
  <si>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</si>
  <si>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</si>
  <si>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</si>
  <si>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</si>
  <si>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</si>
  <si>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</si>
  <si>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</si>
  <si>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</si>
  <si>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</si>
  <si>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</si>
  <si>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</si>
  <si>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</si>
  <si>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</si>
  <si>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</si>
  <si>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</si>
  <si>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</si>
  <si>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</si>
  <si>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</si>
  <si>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</si>
  <si>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</si>
  <si>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</si>
  <si>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</si>
  <si>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</si>
  <si>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</si>
  <si>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</si>
  <si>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</si>
  <si>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</si>
  <si>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</si>
  <si>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</si>
  <si>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</si>
  <si>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</si>
  <si>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</si>
  <si>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</si>
  <si>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</si>
  <si>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</si>
  <si>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</si>
  <si>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</si>
  <si>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</si>
  <si>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</si>
  <si>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</si>
  <si>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</si>
  <si>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</si>
  <si>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</si>
  <si>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</si>
  <si>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</si>
  <si>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</si>
  <si>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</si>
  <si>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</si>
  <si>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</si>
  <si>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</si>
  <si>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</si>
  <si>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</si>
  <si>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</si>
  <si>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</si>
  <si>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</si>
  <si>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</si>
  <si>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</si>
  <si>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</si>
  <si>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</si>
  <si>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</si>
  <si>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</si>
  <si>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</si>
  <si>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</si>
  <si>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</si>
  <si>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</si>
  <si>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</si>
  <si>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</si>
  <si>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</si>
  <si>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</si>
  <si>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</si>
  <si>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</si>
  <si>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</si>
  <si>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</si>
  <si>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</si>
  <si>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</si>
  <si>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</si>
  <si>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</si>
  <si>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</si>
  <si>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</si>
  <si>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</si>
  <si>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</si>
  <si>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</si>
  <si>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</si>
  <si>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</si>
  <si>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</si>
  <si>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</si>
  <si>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</si>
  <si>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</si>
  <si>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</si>
  <si>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</si>
  <si>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</si>
  <si>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</si>
  <si>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</si>
  <si>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</si>
  <si>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</si>
  <si>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</si>
  <si>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</si>
  <si>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</si>
  <si>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</si>
  <si>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</si>
  <si>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</si>
  <si>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</si>
  <si>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</si>
  <si>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</si>
  <si>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</si>
  <si>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</si>
  <si>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</si>
  <si>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</si>
  <si>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</si>
  <si>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</si>
  <si>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</si>
  <si>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</si>
  <si>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</si>
  <si>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</si>
  <si>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</si>
  <si>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</si>
  <si>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</si>
  <si>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</si>
  <si>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</si>
  <si>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</si>
  <si>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</si>
  <si>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</si>
  <si>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</si>
  <si>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</si>
  <si>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</si>
  <si>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</si>
  <si>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</si>
  <si>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</si>
  <si>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</si>
  <si>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</si>
  <si>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</si>
  <si>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</si>
  <si>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</si>
  <si>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</si>
  <si>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</si>
  <si>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</si>
  <si>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</si>
  <si>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</si>
  <si>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</si>
  <si>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</si>
  <si>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</si>
  <si>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</si>
  <si>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</si>
  <si>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</si>
  <si>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</si>
  <si>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</si>
  <si>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</si>
  <si>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</si>
  <si>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</si>
  <si>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</si>
  <si>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</si>
  <si>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</si>
  <si>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</si>
  <si>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</si>
  <si>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</si>
  <si>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</si>
  <si>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</si>
  <si>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</si>
  <si>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</si>
  <si>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</si>
  <si>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</si>
  <si>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</si>
  <si>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</si>
  <si>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</si>
  <si>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</si>
  <si>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</si>
  <si>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</si>
  <si>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</si>
  <si>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</si>
  <si>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</si>
  <si>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</si>
  <si>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</si>
  <si>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</si>
  <si>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</si>
  <si>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</si>
  <si>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</si>
  <si>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</si>
  <si>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</si>
  <si>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</si>
  <si>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</si>
  <si>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</si>
  <si>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</si>
  <si>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</si>
  <si>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</si>
  <si>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</si>
  <si>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</si>
  <si>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</si>
  <si>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</si>
  <si>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</si>
  <si>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</si>
  <si>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</si>
  <si>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</si>
  <si>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</si>
  <si>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</si>
  <si>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</si>
  <si>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</si>
  <si>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</si>
  <si>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</si>
  <si>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</si>
  <si>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</si>
  <si>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</si>
  <si>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</si>
  <si>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</si>
  <si>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</si>
  <si>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</si>
  <si>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</si>
  <si>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</si>
  <si>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</si>
  <si>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</si>
  <si>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</si>
  <si>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</si>
  <si>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</si>
  <si>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</si>
  <si>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</si>
  <si>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</si>
  <si>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</si>
  <si>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</si>
  <si>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</si>
  <si>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</si>
  <si>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</si>
  <si>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</si>
  <si>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</si>
  <si>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</si>
  <si>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</si>
  <si>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</si>
  <si>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</si>
  <si>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</si>
  <si>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</si>
  <si>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</si>
  <si>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</si>
  <si>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</si>
  <si>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</si>
  <si>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</si>
  <si>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</si>
  <si>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</si>
  <si>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</si>
  <si>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</si>
  <si>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</si>
  <si>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</si>
  <si>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</si>
  <si>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</si>
  <si>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</si>
  <si>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</si>
  <si>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</si>
  <si>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</si>
  <si>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</si>
  <si>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</si>
  <si>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</si>
  <si>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</si>
  <si>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</si>
  <si>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</si>
  <si>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</si>
  <si>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</si>
  <si>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</si>
  <si>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</si>
  <si>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</si>
  <si>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</si>
  <si>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</si>
  <si>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</si>
  <si>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</si>
  <si>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</si>
  <si>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</si>
  <si>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</si>
  <si>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</si>
  <si>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</si>
  <si>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</si>
  <si>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</si>
  <si>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</si>
  <si>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</si>
  <si>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</si>
  <si>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</si>
  <si>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</si>
  <si>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</si>
  <si>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</si>
  <si>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</si>
  <si>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</si>
  <si>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</si>
  <si>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</si>
  <si>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</si>
  <si>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</si>
  <si>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</si>
  <si>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</si>
  <si>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</si>
  <si>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</si>
  <si>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</si>
  <si>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</si>
  <si>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</si>
  <si>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</si>
  <si>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</si>
  <si>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</si>
  <si>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</si>
  <si>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</si>
  <si>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</si>
  <si>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</si>
  <si>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</si>
  <si>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</si>
  <si>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</si>
  <si>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</si>
  <si>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</si>
  <si>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</si>
  <si>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</si>
  <si>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</si>
  <si>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</si>
  <si>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</si>
  <si>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</si>
  <si>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</si>
  <si>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</si>
  <si>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</si>
  <si>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</si>
  <si>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</si>
  <si>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</si>
  <si>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</si>
  <si>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</si>
  <si>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</si>
  <si>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</si>
  <si>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</si>
  <si>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</si>
  <si>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</si>
  <si>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</si>
  <si>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</si>
  <si>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</si>
  <si>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</si>
  <si>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</si>
  <si>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</si>
  <si>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</si>
  <si>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</si>
  <si>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</si>
  <si>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</si>
  <si>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</si>
  <si>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</si>
  <si>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</si>
  <si>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</si>
  <si>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</si>
  <si>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</si>
  <si>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</si>
  <si>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</si>
  <si>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</si>
  <si>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</si>
  <si>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</si>
  <si>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</si>
  <si>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</si>
  <si>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</si>
  <si>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</si>
  <si>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</si>
  <si>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</si>
  <si>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</si>
  <si>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</si>
  <si>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</si>
  <si>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</si>
  <si>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</si>
  <si>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</si>
  <si>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</si>
  <si>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</si>
  <si>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</si>
  <si>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</si>
  <si>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</si>
  <si>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</si>
  <si>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</si>
  <si>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</si>
  <si>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</si>
  <si>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</si>
  <si>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</si>
  <si>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</si>
  <si>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</si>
  <si>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</si>
  <si>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</si>
  <si>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</si>
  <si>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</si>
  <si>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</si>
  <si>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</si>
  <si>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</si>
  <si>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</si>
  <si>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</si>
  <si>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</si>
  <si>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</si>
  <si>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</si>
  <si>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</si>
  <si>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</si>
  <si>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</si>
  <si>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</si>
  <si>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</si>
  <si>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</si>
  <si>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</si>
  <si>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</si>
  <si>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</si>
  <si>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</si>
  <si>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</si>
  <si>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</si>
  <si>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</si>
  <si>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</si>
  <si>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</si>
  <si>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</si>
  <si>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</si>
  <si>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</si>
  <si>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</si>
  <si>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</si>
  <si>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</si>
  <si>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</si>
  <si>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</si>
  <si>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</si>
  <si>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</si>
  <si>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</si>
  <si>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</si>
  <si>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</si>
  <si>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</si>
  <si>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</si>
  <si>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</si>
  <si>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</si>
  <si>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</si>
  <si>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</si>
  <si>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</si>
  <si>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</si>
  <si>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</si>
  <si>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</si>
  <si>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</si>
  <si>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</si>
  <si>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</si>
  <si>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</si>
  <si>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</si>
  <si>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</si>
  <si>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</si>
  <si>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</si>
  <si>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</si>
  <si>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</si>
  <si>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</si>
  <si>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</si>
  <si>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</si>
  <si>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</si>
  <si>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</si>
  <si>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</si>
  <si>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</si>
  <si>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</si>
  <si>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</si>
  <si>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</si>
  <si>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</si>
  <si>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</si>
  <si>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</si>
  <si>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</si>
  <si>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</si>
  <si>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</si>
  <si>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</si>
  <si>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</si>
  <si>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</si>
  <si>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</si>
  <si>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</si>
  <si>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</si>
  <si>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</si>
  <si>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</si>
  <si>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</si>
  <si>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</si>
  <si>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</si>
  <si>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</si>
  <si>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</si>
  <si>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</si>
  <si>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</si>
  <si>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</si>
  <si>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</si>
  <si>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</si>
  <si>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</si>
  <si>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</si>
  <si>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</si>
  <si>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</si>
  <si>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</si>
  <si>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</si>
  <si>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</si>
  <si>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</si>
  <si>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</si>
  <si>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</si>
  <si>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</si>
  <si>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</si>
  <si>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</si>
  <si>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</si>
  <si>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</si>
  <si>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</si>
  <si>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</si>
  <si>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</si>
  <si>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</si>
  <si>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</si>
  <si>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</si>
  <si>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</si>
  <si>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</si>
  <si>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</si>
  <si>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</si>
  <si>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</si>
  <si>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</si>
  <si>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</si>
  <si>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</si>
  <si>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</si>
  <si>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</si>
  <si>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</si>
  <si>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</si>
  <si>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</si>
  <si>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</si>
  <si>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</si>
  <si>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</si>
  <si>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</si>
  <si>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</si>
  <si>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</si>
  <si>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</si>
  <si>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</si>
  <si>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</si>
  <si>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</si>
  <si>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</si>
  <si>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</si>
  <si>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</si>
  <si>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</si>
  <si>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</si>
  <si>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</si>
  <si>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</si>
  <si>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</si>
  <si>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</si>
  <si>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</si>
  <si>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</si>
  <si>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</si>
  <si>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</si>
  <si>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</si>
  <si>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</si>
  <si>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</si>
  <si>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</si>
  <si>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</si>
  <si>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</si>
  <si>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</si>
  <si>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</si>
  <si>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</si>
  <si>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</si>
  <si>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</si>
  <si>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</si>
  <si>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</si>
  <si>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</si>
  <si>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</si>
  <si>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</si>
  <si>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</si>
  <si>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</si>
  <si>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</si>
  <si>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</si>
  <si>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</si>
  <si>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</si>
  <si>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</si>
  <si>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</si>
  <si>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</si>
  <si>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</si>
  <si>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</si>
  <si>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</si>
  <si>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</si>
  <si>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</si>
  <si>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</si>
  <si>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</si>
  <si>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</si>
  <si>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</si>
  <si>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</si>
  <si>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</si>
  <si>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</si>
  <si>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</si>
  <si>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</si>
  <si>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</si>
  <si>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</si>
  <si>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</si>
  <si>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</si>
  <si>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</si>
  <si>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</si>
  <si>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</si>
  <si>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</si>
  <si>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</si>
  <si>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</si>
  <si>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</si>
  <si>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</si>
  <si>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</si>
  <si>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</si>
  <si>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</si>
  <si>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</si>
  <si>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</si>
  <si>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</si>
  <si>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</si>
  <si>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</si>
  <si>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</si>
  <si>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</si>
  <si>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</si>
  <si>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</si>
  <si>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</si>
  <si>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</si>
  <si>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</si>
  <si>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</si>
  <si>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</si>
  <si>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</si>
  <si>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</si>
  <si>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</si>
  <si>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</si>
  <si>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</si>
  <si>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</si>
  <si>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</si>
  <si>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</si>
  <si>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</si>
  <si>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</si>
  <si>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</si>
  <si>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</si>
  <si>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</si>
  <si>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</si>
  <si>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</si>
  <si>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</si>
  <si>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</si>
  <si>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</si>
  <si>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</si>
  <si>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</si>
  <si>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</si>
  <si>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</si>
  <si>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</si>
  <si>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</si>
  <si>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</si>
  <si>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</si>
  <si>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</si>
  <si>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</si>
  <si>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</si>
  <si>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</si>
  <si>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</si>
  <si>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</si>
  <si>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</si>
  <si>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</si>
  <si>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</si>
  <si>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</si>
  <si>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</si>
  <si>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</si>
  <si>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</si>
  <si>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</si>
  <si>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</si>
  <si>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</si>
  <si>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</si>
  <si>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</si>
  <si>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</si>
  <si>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</si>
  <si>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</si>
  <si>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</si>
  <si>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</si>
  <si>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</si>
  <si>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</si>
  <si>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</si>
  <si>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</si>
  <si>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</si>
  <si>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</si>
  <si>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</si>
  <si>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</si>
  <si>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</si>
  <si>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</si>
  <si>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</si>
  <si>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</si>
  <si>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</si>
  <si>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</si>
  <si>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</si>
  <si>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</si>
  <si>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</si>
  <si>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</si>
  <si>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</si>
  <si>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</si>
  <si>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</si>
  <si>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</si>
  <si>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</si>
  <si>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</si>
  <si>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</si>
  <si>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</si>
  <si>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</si>
  <si>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</si>
  <si>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</si>
  <si>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</si>
  <si>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</si>
  <si>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</si>
  <si>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</si>
  <si>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</si>
  <si>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</si>
  <si>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</si>
  <si>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</si>
  <si>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</si>
  <si>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</si>
  <si>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</si>
  <si>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</si>
  <si>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</si>
  <si>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</si>
  <si>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</si>
  <si>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</si>
  <si>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</si>
  <si>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</si>
  <si>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</si>
  <si>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</si>
  <si>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</si>
  <si>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</si>
  <si>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</si>
  <si>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</si>
  <si>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</si>
  <si>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</si>
  <si>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</si>
  <si>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</si>
  <si>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</si>
  <si>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</si>
  <si>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</si>
  <si>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</si>
  <si>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</si>
  <si>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</si>
  <si>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</si>
  <si>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</si>
  <si>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</si>
  <si>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</si>
  <si>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</si>
  <si>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</si>
  <si>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</si>
  <si>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</si>
  <si>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</si>
  <si>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</si>
  <si>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</si>
  <si>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</si>
  <si>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</si>
  <si>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</si>
  <si>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</si>
  <si>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</si>
  <si>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</si>
  <si>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</si>
  <si>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</si>
  <si>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</si>
  <si>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</si>
  <si>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</si>
  <si>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</si>
  <si>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</si>
  <si>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</si>
  <si>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</si>
  <si>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</si>
  <si>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</si>
  <si>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</si>
  <si>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</si>
  <si>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</si>
  <si>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</si>
  <si>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</si>
  <si>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</si>
  <si>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</si>
  <si>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</si>
  <si>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</si>
  <si>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</si>
  <si>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</si>
  <si>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</si>
  <si>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</si>
  <si>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</si>
  <si>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</si>
  <si>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</si>
  <si>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</si>
  <si>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</si>
  <si>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</si>
  <si>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</si>
  <si>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</si>
  <si>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</si>
  <si>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</si>
  <si>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</si>
  <si>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</si>
  <si>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</si>
  <si>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</si>
  <si>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</si>
  <si>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</si>
  <si>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</si>
  <si>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</si>
  <si>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</si>
  <si>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</si>
  <si>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</si>
  <si>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</si>
  <si>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</si>
  <si>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</si>
  <si>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</si>
  <si>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</si>
  <si>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</si>
  <si>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</si>
  <si>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</si>
  <si>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</si>
  <si>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</si>
  <si>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</si>
  <si>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</si>
  <si>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</si>
  <si>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</si>
  <si>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</si>
  <si>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</si>
  <si>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</si>
  <si>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</si>
  <si>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</si>
  <si>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</si>
  <si>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</si>
  <si>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</si>
  <si>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</si>
  <si>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</si>
  <si>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</si>
  <si>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</si>
  <si>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</si>
  <si>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</si>
  <si>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</si>
  <si>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</si>
  <si>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</si>
  <si>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</si>
  <si>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</si>
  <si>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</si>
  <si>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</si>
  <si>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</si>
  <si>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</si>
  <si>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</si>
  <si>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</si>
  <si>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</si>
  <si>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</si>
  <si>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</si>
  <si>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</si>
  <si>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</si>
  <si>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</si>
  <si>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</si>
  <si>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</si>
  <si>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</si>
  <si>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</si>
  <si>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</si>
  <si>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</si>
  <si>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</si>
  <si>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</si>
  <si>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</si>
  <si>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</si>
  <si>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</si>
  <si>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</si>
  <si>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</si>
  <si>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</si>
  <si>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</si>
  <si>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</si>
  <si>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</si>
  <si>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</si>
  <si>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</si>
  <si>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</si>
  <si>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</si>
  <si>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</si>
  <si>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</si>
  <si>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</si>
  <si>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</si>
  <si>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</si>
  <si>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</si>
  <si>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</si>
  <si>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</si>
  <si>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</si>
  <si>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</si>
  <si>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</si>
  <si>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</si>
  <si>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</si>
  <si>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</si>
  <si>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</si>
  <si>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</si>
  <si>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</si>
  <si>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</si>
  <si>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</si>
  <si>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</si>
  <si>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</si>
  <si>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</si>
  <si>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</si>
  <si>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</si>
  <si>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</si>
  <si>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</si>
  <si>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</si>
  <si>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</si>
  <si>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</si>
  <si>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</si>
  <si>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</si>
  <si>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</si>
  <si>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</si>
  <si>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</si>
  <si>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</si>
  <si>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</si>
  <si>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</si>
  <si>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</si>
  <si>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</si>
  <si>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</si>
  <si>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</si>
  <si>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</si>
  <si>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</si>
  <si>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</si>
  <si>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</si>
  <si>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</si>
  <si>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</si>
  <si>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</si>
  <si>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</si>
  <si>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</si>
  <si>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</si>
  <si>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</si>
  <si>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</si>
  <si>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</si>
  <si>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</si>
  <si>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</si>
  <si>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</si>
  <si>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</si>
  <si>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</si>
  <si>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</si>
  <si>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</si>
  <si>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</si>
  <si>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</si>
  <si>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</si>
  <si>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</si>
  <si>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</si>
  <si>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</si>
  <si>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</si>
  <si>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</si>
  <si>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</si>
  <si>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</si>
  <si>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</si>
  <si>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</si>
  <si>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</si>
  <si>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</si>
  <si>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</si>
  <si>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</si>
  <si>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</si>
  <si>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</si>
  <si>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</si>
  <si>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</si>
  <si>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</si>
  <si>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</si>
  <si>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</si>
  <si>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</si>
  <si>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</si>
  <si>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</si>
  <si>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</si>
  <si>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</si>
  <si>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</si>
  <si>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</si>
  <si>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</si>
  <si>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</si>
  <si>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</si>
  <si>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</si>
  <si>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</si>
  <si>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</si>
  <si>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</si>
  <si>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</si>
  <si>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</si>
  <si>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</si>
  <si>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</si>
  <si>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</si>
  <si>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</si>
  <si>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</si>
  <si>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</si>
  <si>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</si>
  <si>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</si>
  <si>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</si>
  <si>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</si>
  <si>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</si>
  <si>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</si>
  <si>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</si>
  <si>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</si>
  <si>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</si>
  <si>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</si>
  <si>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</si>
  <si>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</si>
  <si>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</si>
  <si>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</si>
  <si>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</si>
  <si>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</si>
  <si>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</si>
  <si>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</si>
  <si>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</si>
  <si>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</si>
  <si>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</si>
  <si>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</si>
  <si>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</si>
  <si>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</si>
  <si>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</si>
  <si>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</si>
  <si>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</si>
  <si>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</si>
  <si>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</si>
  <si>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</si>
  <si>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</si>
  <si>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</si>
  <si>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</si>
  <si>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</si>
  <si>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</si>
  <si>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</si>
  <si>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</si>
  <si>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</si>
  <si>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</si>
  <si>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</si>
  <si>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</si>
  <si>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</si>
  <si>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</si>
  <si>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</si>
  <si>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</si>
  <si>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</si>
  <si>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</si>
  <si>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</si>
  <si>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</si>
  <si>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</si>
  <si>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</si>
  <si>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</si>
  <si>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</si>
  <si>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</si>
  <si>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</si>
  <si>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</si>
  <si>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</si>
  <si>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</si>
  <si>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</si>
  <si>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</si>
  <si>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</si>
  <si>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</si>
  <si>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</si>
  <si>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</si>
  <si>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</si>
  <si>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</si>
  <si>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</si>
  <si>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</si>
  <si>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</si>
  <si>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</si>
  <si>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</si>
  <si>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</si>
  <si>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</si>
  <si>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</si>
  <si>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</si>
  <si>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</si>
  <si>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</si>
  <si>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</si>
  <si>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</si>
  <si>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</si>
  <si>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</si>
  <si>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</si>
  <si>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</si>
  <si>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</si>
  <si>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</si>
  <si>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</si>
  <si>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</si>
  <si>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</si>
  <si>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</si>
  <si>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</si>
  <si>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</si>
  <si>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</si>
  <si>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</si>
  <si>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</si>
  <si>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</si>
  <si>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</si>
  <si>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</si>
  <si>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</si>
  <si>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</si>
  <si>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</si>
  <si>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</si>
  <si>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</si>
  <si>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</si>
  <si>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</si>
  <si>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</si>
  <si>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</si>
  <si>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</si>
  <si>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</si>
  <si>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</si>
  <si>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</si>
  <si>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</si>
  <si>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</si>
  <si>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</si>
  <si>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</si>
  <si>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</si>
  <si>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</si>
  <si>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</si>
  <si>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</si>
  <si>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</si>
  <si>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</si>
  <si>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</si>
  <si>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</si>
  <si>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</si>
  <si>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</si>
  <si>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</si>
  <si>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</si>
  <si>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</si>
  <si>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</si>
  <si>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</si>
  <si>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</si>
  <si>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</si>
  <si>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</si>
  <si>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</si>
  <si>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</si>
  <si>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</si>
  <si>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</si>
  <si>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</si>
  <si>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</si>
  <si>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</si>
  <si>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</si>
  <si>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</si>
  <si>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</si>
  <si>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</si>
  <si>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</si>
  <si>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</si>
  <si>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</si>
  <si>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</si>
  <si>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</si>
  <si>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</si>
  <si>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</si>
  <si>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</si>
  <si>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</si>
  <si>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</si>
  <si>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</si>
  <si>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</si>
  <si>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</si>
  <si>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</si>
  <si>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</si>
  <si>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</si>
  <si>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</si>
  <si>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</si>
  <si>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</si>
  <si>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</si>
  <si>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</si>
  <si>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</si>
  <si>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</si>
  <si>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</si>
  <si>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</si>
  <si>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</si>
  <si>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</si>
  <si>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</si>
  <si>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</si>
  <si>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</si>
  <si>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</si>
  <si>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</si>
  <si>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</si>
  <si>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</si>
  <si>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</si>
  <si>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</si>
  <si>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</si>
  <si>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</si>
  <si>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</si>
  <si>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</si>
  <si>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</si>
  <si>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</si>
  <si>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</si>
  <si>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</si>
  <si>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</si>
  <si>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</si>
  <si>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</si>
  <si>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</si>
  <si>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</si>
  <si>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</si>
  <si>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</si>
  <si>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</si>
  <si>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</si>
  <si>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</si>
  <si>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</si>
  <si>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</si>
  <si>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</si>
  <si>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</si>
  <si>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</si>
  <si>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</si>
  <si>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</si>
  <si>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</si>
  <si>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</si>
  <si>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</si>
  <si>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</si>
  <si>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</si>
  <si>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</si>
  <si>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</si>
  <si>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</si>
  <si>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</si>
  <si>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</si>
  <si>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</si>
  <si>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</si>
  <si>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</si>
  <si>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</si>
  <si>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</si>
  <si>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</si>
  <si>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</si>
  <si>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</si>
  <si>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</si>
  <si>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</si>
  <si>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</si>
  <si>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</si>
  <si>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</si>
  <si>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</si>
  <si>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</si>
  <si>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</si>
  <si>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</si>
  <si>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</si>
  <si>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</si>
  <si>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</si>
  <si>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</si>
  <si>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</si>
  <si>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</si>
  <si>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</si>
  <si>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</si>
  <si>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</si>
  <si>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</si>
  <si>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</si>
  <si>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</si>
  <si>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</si>
  <si>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</si>
  <si>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</si>
  <si>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</si>
  <si>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</si>
  <si>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</si>
  <si>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</si>
  <si>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</si>
  <si>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</si>
  <si>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</si>
  <si>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</si>
  <si>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</si>
  <si>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</si>
  <si>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</si>
  <si>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</si>
  <si>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</si>
  <si>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</si>
  <si>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</si>
  <si>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</si>
  <si>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</si>
  <si>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</si>
  <si>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</si>
  <si>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</si>
  <si>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</si>
  <si>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</si>
  <si>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</si>
  <si>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</si>
  <si>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</si>
  <si>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</si>
  <si>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</si>
  <si>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</si>
  <si>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</si>
  <si>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</si>
  <si>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</si>
  <si>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</si>
  <si>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</si>
  <si>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</si>
  <si>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</si>
  <si>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</si>
  <si>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</si>
  <si>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</si>
  <si>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</si>
  <si>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</si>
  <si>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</si>
  <si>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</si>
  <si>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</si>
  <si>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</si>
  <si>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</si>
  <si>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</si>
  <si>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</si>
  <si>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</si>
  <si>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</si>
  <si>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</si>
  <si>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</si>
  <si>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</si>
  <si>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</si>
  <si>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</si>
  <si>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</si>
  <si>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</si>
  <si>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</si>
  <si>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</si>
  <si>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</si>
  <si>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</si>
  <si>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</si>
  <si>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</si>
  <si>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</si>
  <si>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</si>
  <si>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</si>
  <si>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</si>
  <si>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</si>
  <si>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</si>
  <si>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</si>
  <si>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</si>
  <si>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</si>
  <si>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</si>
  <si>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</si>
  <si>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</si>
  <si>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</si>
  <si>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</si>
  <si>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</si>
  <si>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</si>
  <si>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</si>
  <si>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</si>
  <si>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</si>
  <si>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</si>
  <si>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</si>
  <si>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</si>
  <si>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</si>
  <si>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</si>
  <si>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</si>
  <si>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</si>
  <si>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</si>
  <si>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</si>
  <si>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</si>
  <si>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</si>
  <si>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</si>
  <si>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</si>
  <si>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</si>
  <si>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</si>
  <si>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</si>
  <si>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</si>
  <si>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</si>
  <si>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</si>
  <si>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</si>
  <si>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</si>
  <si>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</si>
  <si>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</si>
  <si>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</si>
  <si>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</si>
  <si>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</si>
  <si>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</si>
  <si>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</si>
  <si>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</si>
  <si>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</si>
  <si>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</si>
  <si>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</si>
  <si>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</si>
  <si>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</si>
  <si>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</si>
  <si>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</si>
  <si>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</si>
  <si>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</si>
  <si>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</si>
  <si>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</si>
  <si>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</si>
  <si>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</si>
  <si>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</si>
  <si>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</si>
  <si>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</si>
  <si>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</si>
  <si>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</si>
  <si>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</si>
  <si>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</si>
  <si>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</si>
  <si>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</si>
  <si>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</si>
  <si>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</si>
  <si>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</si>
  <si>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</si>
  <si>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</si>
  <si>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</si>
  <si>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</si>
  <si>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</si>
  <si>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</si>
  <si>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</si>
  <si>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</si>
  <si>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</si>
  <si>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</si>
  <si>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</si>
  <si>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</si>
  <si>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</si>
  <si>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</si>
  <si>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</si>
  <si>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</si>
  <si>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</si>
  <si>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</si>
  <si>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</si>
  <si>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</si>
  <si>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</si>
  <si>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</si>
  <si>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</si>
  <si>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</si>
  <si>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</si>
  <si>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</si>
  <si>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</si>
  <si>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</si>
  <si>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</si>
  <si>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</si>
  <si>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</si>
  <si>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</si>
  <si>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</si>
  <si>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</si>
  <si>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</si>
  <si>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</si>
  <si>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</si>
  <si>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</si>
  <si>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</si>
  <si>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</si>
  <si>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</si>
  <si>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</si>
  <si>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</si>
  <si>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</si>
  <si>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</si>
  <si>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</si>
  <si>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</si>
  <si>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</si>
  <si>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</si>
  <si>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</si>
  <si>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</si>
  <si>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</si>
  <si>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</si>
  <si>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</si>
  <si>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</si>
  <si>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</si>
  <si>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</si>
  <si>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</si>
  <si>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</si>
  <si>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</si>
  <si>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</si>
  <si>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</si>
  <si>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</si>
  <si>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</si>
  <si>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</si>
  <si>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</si>
  <si>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</si>
  <si>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</si>
  <si>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</si>
  <si>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</si>
  <si>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</si>
  <si>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</si>
  <si>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</si>
  <si>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</si>
  <si>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</si>
  <si>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</si>
  <si>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</si>
  <si>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</si>
  <si>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</si>
  <si>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</si>
  <si>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</si>
  <si>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</si>
  <si>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</si>
  <si>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</si>
  <si>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</si>
  <si>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</si>
  <si>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</si>
  <si>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</si>
  <si>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</si>
  <si>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</si>
  <si>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</si>
  <si>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</si>
  <si>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</si>
  <si>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</si>
  <si>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</si>
  <si>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</si>
  <si>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</si>
  <si>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</si>
  <si>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</si>
  <si>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</si>
  <si>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</si>
  <si>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</si>
  <si>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</si>
  <si>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</si>
  <si>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</si>
  <si>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</si>
  <si>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</si>
  <si>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</si>
  <si>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</si>
  <si>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</si>
  <si>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</si>
  <si>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</si>
  <si>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</si>
  <si>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</si>
  <si>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</si>
  <si>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</si>
  <si>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</si>
  <si>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</si>
  <si>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</si>
  <si>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</si>
  <si>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</si>
  <si>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</si>
  <si>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</si>
  <si>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</si>
  <si>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</si>
  <si>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</si>
  <si>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</si>
  <si>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</si>
  <si>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</si>
  <si>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</si>
  <si>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</si>
  <si>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</si>
  <si>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</si>
  <si>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</si>
  <si>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</si>
  <si>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</si>
  <si>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</si>
  <si>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</si>
  <si>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</si>
  <si>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</si>
  <si>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</si>
  <si>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</si>
  <si>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</si>
  <si>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</si>
  <si>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</si>
  <si>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</si>
  <si>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</si>
  <si>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</si>
  <si>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</si>
  <si>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</si>
  <si>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</si>
  <si>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</si>
  <si>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</si>
  <si>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</si>
  <si>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</si>
  <si>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</si>
  <si>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</si>
  <si>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</si>
  <si>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</si>
  <si>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</si>
  <si>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</si>
  <si>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</si>
  <si>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</si>
  <si>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</si>
  <si>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</si>
  <si>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</si>
  <si>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</si>
  <si>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</si>
  <si>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</si>
  <si>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</si>
  <si>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</si>
  <si>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</si>
  <si>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</si>
  <si>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</si>
  <si>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</si>
  <si>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</si>
  <si>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</si>
  <si>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</si>
  <si>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</si>
  <si>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</si>
  <si>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</si>
  <si>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</si>
  <si>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</si>
  <si>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</si>
  <si>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</si>
  <si>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</si>
  <si>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</si>
  <si>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</si>
  <si>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</si>
  <si>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</si>
  <si>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</si>
  <si>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</si>
  <si>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</si>
  <si>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</si>
  <si>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</si>
  <si>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</si>
  <si>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</si>
  <si>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</si>
  <si>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</si>
  <si>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</si>
  <si>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</si>
  <si>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</si>
  <si>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</si>
  <si>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</si>
  <si>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</si>
  <si>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</si>
  <si>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</si>
  <si>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</si>
  <si>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</si>
  <si>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</si>
  <si>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</si>
  <si>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</si>
  <si>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</si>
  <si>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</si>
  <si>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</si>
  <si>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</si>
  <si>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</si>
  <si>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</si>
  <si>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</si>
  <si>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</si>
  <si>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</si>
  <si>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</si>
  <si>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</si>
  <si>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</si>
  <si>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</si>
  <si>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</si>
  <si>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</si>
  <si>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</si>
  <si>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</si>
  <si>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</si>
  <si>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</si>
  <si>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</si>
  <si>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</si>
  <si>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</si>
  <si>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</si>
  <si>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</si>
  <si>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</si>
  <si>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</si>
  <si>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</si>
  <si>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</si>
  <si>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</si>
  <si>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</si>
  <si>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</si>
  <si>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</si>
  <si>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</si>
  <si>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</si>
  <si>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</si>
  <si>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</si>
  <si>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</si>
  <si>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</si>
  <si>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</si>
  <si>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</si>
  <si>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</si>
  <si>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</si>
  <si>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</si>
  <si>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</si>
  <si>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</si>
  <si>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</si>
  <si>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</si>
  <si>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</si>
  <si>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</si>
  <si>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</si>
  <si>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</si>
  <si>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</si>
  <si>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</si>
  <si>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</si>
  <si>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</si>
  <si>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</si>
  <si>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</si>
  <si>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</si>
  <si>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</si>
  <si>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</si>
  <si>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</si>
  <si>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</si>
  <si>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</si>
  <si>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</si>
  <si>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</si>
  <si>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</si>
  <si>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</si>
  <si>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</si>
  <si>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</si>
  <si>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</si>
  <si>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</si>
  <si>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</si>
  <si>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</si>
  <si>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</si>
  <si>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</si>
  <si>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</si>
  <si>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</si>
  <si>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</si>
  <si>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</si>
  <si>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</si>
  <si>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</si>
  <si>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</si>
  <si>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</si>
  <si>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</si>
  <si>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</si>
  <si>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</si>
  <si>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</si>
  <si>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</si>
  <si>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</si>
  <si>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</si>
  <si>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</si>
  <si>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</si>
  <si>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</si>
  <si>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</si>
  <si>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</si>
  <si>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</si>
  <si>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</si>
  <si>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</si>
  <si>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</si>
  <si>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</si>
  <si>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</si>
  <si>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</si>
  <si>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</si>
  <si>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</si>
  <si>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</si>
  <si>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</si>
  <si>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</si>
  <si>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</si>
  <si>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</si>
  <si>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</si>
  <si>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</si>
  <si>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</si>
  <si>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</si>
  <si>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</si>
  <si>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</si>
  <si>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</si>
  <si>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</si>
  <si>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</si>
  <si>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</si>
  <si>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</si>
  <si>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</si>
  <si>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</si>
  <si>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</si>
  <si>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</si>
  <si>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</si>
  <si>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</si>
  <si>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</si>
  <si>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</si>
  <si>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</si>
  <si>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</si>
  <si>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</si>
  <si>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</si>
  <si>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</si>
  <si>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</si>
  <si>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</si>
  <si>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</si>
  <si>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</si>
  <si>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</si>
  <si>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</si>
  <si>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</si>
  <si>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</si>
  <si>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</si>
  <si>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</si>
  <si>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</si>
  <si>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</si>
  <si>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</si>
  <si>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</si>
  <si>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</si>
  <si>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</si>
  <si>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</si>
  <si>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</si>
  <si>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</si>
  <si>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</si>
  <si>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</si>
  <si>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</si>
  <si>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</si>
  <si>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</si>
  <si>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</si>
  <si>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</si>
  <si>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</si>
  <si>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</si>
  <si>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</si>
  <si>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</si>
  <si>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</si>
  <si>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</si>
  <si>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</si>
  <si>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</si>
  <si>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</si>
  <si>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</si>
  <si>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</si>
  <si>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</si>
  <si>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</si>
  <si>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</si>
  <si>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</si>
  <si>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</si>
  <si>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</si>
  <si>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</si>
  <si>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</si>
  <si>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</si>
  <si>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</si>
  <si>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</si>
  <si>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</si>
  <si>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</si>
  <si>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</si>
  <si>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</si>
  <si>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</si>
  <si>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</si>
  <si>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</si>
  <si>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</si>
  <si>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</si>
  <si>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</si>
  <si>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</si>
  <si>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</si>
  <si>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</si>
  <si>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</si>
  <si>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</si>
  <si>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</si>
  <si>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</si>
  <si>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</si>
  <si>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</si>
  <si>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</si>
  <si>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</si>
  <si>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</si>
  <si>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</si>
  <si>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</si>
  <si>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</si>
  <si>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</si>
  <si>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</si>
  <si>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</si>
  <si>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</si>
  <si>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</si>
  <si>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</si>
  <si>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</si>
  <si>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</si>
  <si>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</si>
  <si>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</si>
  <si>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</si>
  <si>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</si>
  <si>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</si>
  <si>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</si>
  <si>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</si>
  <si>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</si>
  <si>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</si>
  <si>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</si>
  <si>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</si>
  <si>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</si>
  <si>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</si>
  <si>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</si>
  <si>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</si>
  <si>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</si>
  <si>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</si>
  <si>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</si>
  <si>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</si>
  <si>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</si>
  <si>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</si>
  <si>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</si>
  <si>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</si>
  <si>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</si>
  <si>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</si>
  <si>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</si>
  <si>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</si>
  <si>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</si>
  <si>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</si>
  <si>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</si>
  <si>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</si>
  <si>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</si>
  <si>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</si>
  <si>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</si>
  <si>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</si>
  <si>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</si>
  <si>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</si>
  <si>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</si>
  <si>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</si>
  <si>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</si>
  <si>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</si>
  <si>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</si>
  <si>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</si>
  <si>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</si>
  <si>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</si>
  <si>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</si>
  <si>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</si>
  <si>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</si>
  <si>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</si>
  <si>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</si>
  <si>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</si>
  <si>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</si>
  <si>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</si>
  <si>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</si>
  <si>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</si>
  <si>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</si>
  <si>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</si>
  <si>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</si>
  <si>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</si>
  <si>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</si>
  <si>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</si>
  <si>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</si>
  <si>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</si>
  <si>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</si>
  <si>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</si>
  <si>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</si>
  <si>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</si>
  <si>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</si>
  <si>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</si>
  <si>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</si>
  <si>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</si>
  <si>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</si>
  <si>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</si>
  <si>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</si>
  <si>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</si>
  <si>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</si>
  <si>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</si>
  <si>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</si>
  <si>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</si>
  <si>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</si>
  <si>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</si>
  <si>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</si>
  <si>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</si>
  <si>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</si>
  <si>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</si>
  <si>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</si>
  <si>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</si>
  <si>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</si>
  <si>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</si>
  <si>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</si>
  <si>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</si>
  <si>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</si>
  <si>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</si>
  <si>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</si>
  <si>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</si>
  <si>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</si>
  <si>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</si>
  <si>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</si>
  <si>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</si>
  <si>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</si>
  <si>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</si>
  <si>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</si>
  <si>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</si>
  <si>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</si>
  <si>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</si>
  <si>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</si>
  <si>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</si>
  <si>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</si>
  <si>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</si>
  <si>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</si>
  <si>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</si>
  <si>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</si>
  <si>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</si>
  <si>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</si>
  <si>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</si>
  <si>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</si>
  <si>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</si>
  <si>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</si>
  <si>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</si>
  <si>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</si>
  <si>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</si>
  <si>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</si>
  <si>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</si>
  <si>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</si>
  <si>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</si>
  <si>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</si>
  <si>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</si>
  <si>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</si>
  <si>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</si>
  <si>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</si>
  <si>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</si>
  <si>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</si>
  <si>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</si>
  <si>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</si>
  <si>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</si>
  <si>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</si>
  <si>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</si>
  <si>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</si>
  <si>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</si>
  <si>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</si>
  <si>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</si>
  <si>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</si>
  <si>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</si>
  <si>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</si>
  <si>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</si>
  <si>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</si>
  <si>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</si>
  <si>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</si>
  <si>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</si>
  <si>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</si>
  <si>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</si>
  <si>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</si>
  <si>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</si>
  <si>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</si>
  <si>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</si>
  <si>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</si>
  <si>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</si>
  <si>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</si>
  <si>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</si>
  <si>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</si>
  <si>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</si>
  <si>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</si>
  <si>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</si>
  <si>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</si>
  <si>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</si>
  <si>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</si>
  <si>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</si>
  <si>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</si>
  <si>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</si>
  <si>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</si>
  <si>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</si>
  <si>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</si>
  <si>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</si>
  <si>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</si>
  <si>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</si>
  <si>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</si>
  <si>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</si>
  <si>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</si>
  <si>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</si>
  <si>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</si>
  <si>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</si>
  <si>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</si>
  <si>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</si>
  <si>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</si>
  <si>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</si>
  <si>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</si>
  <si>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</si>
  <si>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</si>
  <si>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</si>
  <si>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</si>
  <si>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</si>
  <si>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</si>
  <si>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</si>
  <si>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</si>
  <si>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</si>
  <si>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</si>
  <si>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</si>
  <si>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</si>
  <si>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</si>
  <si>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</si>
  <si>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</si>
  <si>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</si>
  <si>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</si>
  <si>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</si>
  <si>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</si>
  <si>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</si>
  <si>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</si>
  <si>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</si>
  <si>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</si>
  <si>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</si>
  <si>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</si>
  <si>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</si>
  <si>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</si>
  <si>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</si>
  <si>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</si>
  <si>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</si>
  <si>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</si>
  <si>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</si>
  <si>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</si>
  <si>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</si>
  <si>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</si>
  <si>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</si>
  <si>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</si>
  <si>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</si>
  <si>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</si>
  <si>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</si>
  <si>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</si>
  <si>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</si>
  <si>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</si>
  <si>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</si>
  <si>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</si>
  <si>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</si>
  <si>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</si>
  <si>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</si>
  <si>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</si>
  <si>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</si>
  <si>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</si>
  <si>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</si>
  <si>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</si>
  <si>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</si>
  <si>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</si>
  <si>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</si>
  <si>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</si>
  <si>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</si>
  <si>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</si>
  <si>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</si>
  <si>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</si>
  <si>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</si>
  <si>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</si>
  <si>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</si>
  <si>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</si>
  <si>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</si>
  <si>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</si>
  <si>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</si>
  <si>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</si>
  <si>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</si>
  <si>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</si>
  <si>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</si>
  <si>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</si>
  <si>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</si>
  <si>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</si>
  <si>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</si>
  <si>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</si>
  <si>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</si>
  <si>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</si>
  <si>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</si>
  <si>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</si>
  <si>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</si>
  <si>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</si>
  <si>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</si>
  <si>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</si>
  <si>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</si>
  <si>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</si>
  <si>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</si>
  <si>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</si>
  <si>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</si>
  <si>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</si>
  <si>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</si>
  <si>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</si>
  <si>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</si>
  <si>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</si>
  <si>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</si>
  <si>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</si>
  <si>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</si>
  <si>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</si>
  <si>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</si>
  <si>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</si>
  <si>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</si>
  <si>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</si>
  <si>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</si>
  <si>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</si>
  <si>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</si>
  <si>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</si>
  <si>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</si>
  <si>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</si>
  <si>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</si>
  <si>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</si>
  <si>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</si>
  <si>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</si>
  <si>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</si>
  <si>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</si>
  <si>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</si>
  <si>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</si>
  <si>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</si>
  <si>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</si>
  <si>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</si>
  <si>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</si>
  <si>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</si>
  <si>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</si>
  <si>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</si>
  <si>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</si>
  <si>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</si>
  <si>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</si>
  <si>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</si>
  <si>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</si>
  <si>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</si>
  <si>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</si>
  <si>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</si>
  <si>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</si>
  <si>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</si>
  <si>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</si>
  <si>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</si>
  <si>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</si>
  <si>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</si>
  <si>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</si>
  <si>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</si>
  <si>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</si>
  <si>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</si>
  <si>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</si>
  <si>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</si>
  <si>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</si>
  <si>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</si>
  <si>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</si>
  <si>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</si>
  <si>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</si>
  <si>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</si>
  <si>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</si>
  <si>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</si>
  <si>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</si>
  <si>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</si>
  <si>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</si>
  <si>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</si>
  <si>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</si>
  <si>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</si>
  <si>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</si>
  <si>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</si>
  <si>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</si>
  <si>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</si>
  <si>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</si>
  <si>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</si>
  <si>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</si>
  <si>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</si>
  <si>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</si>
  <si>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</si>
  <si>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</si>
  <si>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</si>
  <si>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</si>
  <si>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</si>
  <si>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</si>
  <si>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</si>
  <si>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</si>
  <si>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</si>
  <si>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</si>
  <si>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</si>
  <si>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</si>
  <si>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</si>
  <si>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</si>
  <si>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</si>
  <si>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</si>
  <si>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</si>
  <si>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</si>
  <si>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</si>
  <si>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</si>
  <si>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</si>
  <si>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</si>
  <si>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</si>
  <si>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</si>
  <si>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</si>
  <si>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</si>
  <si>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</si>
  <si>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</si>
  <si>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</si>
  <si>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</si>
  <si>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</si>
  <si>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</si>
  <si>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</si>
  <si>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</si>
  <si>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</si>
  <si>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</si>
  <si>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</si>
  <si>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</si>
  <si>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</si>
  <si>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</si>
  <si>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</si>
  <si>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</si>
  <si>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</si>
  <si>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</si>
  <si>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</si>
  <si>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</si>
  <si>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</si>
  <si>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</si>
  <si>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</si>
  <si>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</si>
  <si>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</si>
  <si>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</si>
  <si>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</si>
  <si>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</si>
  <si>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</si>
  <si>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</si>
  <si>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</si>
  <si>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</si>
  <si>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</si>
  <si>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</si>
  <si>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</si>
  <si>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</si>
  <si>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</si>
  <si>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</si>
  <si>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</si>
  <si>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</si>
  <si>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</si>
  <si>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</si>
  <si>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</si>
  <si>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</si>
  <si>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</si>
  <si>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</si>
  <si>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</si>
  <si>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</si>
  <si>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</si>
  <si>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</si>
  <si>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</si>
  <si>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</si>
  <si>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</si>
  <si>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</si>
  <si>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</si>
  <si>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</si>
  <si>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</si>
  <si>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</si>
  <si>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</si>
  <si>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</si>
  <si>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</si>
  <si>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</si>
  <si>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</si>
  <si>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</si>
  <si>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</si>
  <si>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</si>
  <si>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</si>
  <si>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</si>
  <si>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</si>
  <si>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</si>
  <si>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</si>
  <si>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</si>
  <si>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</si>
  <si>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</si>
  <si>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</si>
  <si>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</si>
  <si>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</si>
  <si>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</si>
  <si>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</si>
  <si>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</si>
  <si>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</si>
  <si>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</si>
  <si>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</si>
  <si>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</si>
  <si>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</si>
  <si>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</si>
  <si>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</si>
  <si>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</si>
  <si>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</si>
  <si>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</si>
  <si>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</si>
  <si>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</si>
  <si>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</si>
  <si>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</si>
  <si>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</si>
  <si>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</si>
  <si>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</si>
  <si>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</si>
  <si>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</si>
  <si>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</si>
  <si>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</si>
  <si>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</si>
  <si>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</si>
  <si>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</si>
  <si>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</si>
  <si>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</si>
  <si>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</si>
  <si>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</si>
  <si>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</si>
  <si>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</si>
  <si>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</si>
  <si>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</si>
  <si>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</si>
  <si>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</si>
  <si>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</si>
  <si>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</si>
  <si>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</si>
  <si>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</si>
  <si>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</si>
  <si>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</si>
  <si>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</si>
  <si>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</si>
  <si>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</si>
  <si>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</si>
  <si>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</si>
  <si>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</si>
  <si>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</si>
  <si>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</si>
  <si>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</si>
  <si>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</si>
  <si>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</si>
  <si>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</si>
  <si>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</si>
  <si>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</si>
  <si>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</si>
  <si>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</si>
  <si>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</si>
  <si>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</si>
  <si>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</si>
  <si>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</si>
  <si>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</si>
  <si>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</si>
  <si>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</si>
  <si>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</si>
  <si>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</si>
  <si>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</si>
  <si>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</si>
  <si>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</si>
  <si>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</si>
  <si>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</si>
  <si>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</si>
  <si>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</si>
  <si>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</si>
  <si>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</si>
  <si>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</si>
  <si>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</si>
  <si>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</si>
  <si>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</si>
  <si>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</si>
  <si>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</si>
  <si>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</si>
  <si>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</si>
  <si>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</si>
  <si>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</si>
  <si>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</si>
  <si>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</si>
  <si>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</si>
  <si>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</si>
  <si>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</si>
  <si>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</si>
  <si>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</si>
  <si>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</si>
  <si>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</si>
  <si>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</si>
  <si>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</si>
  <si>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</si>
  <si>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</si>
  <si>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</si>
  <si>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</si>
  <si>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</si>
  <si>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</si>
  <si>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</si>
  <si>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</si>
  <si>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</si>
  <si>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</si>
  <si>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</si>
  <si>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</si>
  <si>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</si>
  <si>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</si>
  <si>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</si>
  <si>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</si>
  <si>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</si>
  <si>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</si>
  <si>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</si>
  <si>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</si>
  <si>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</si>
  <si>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</si>
  <si>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</si>
  <si>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</si>
  <si>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</si>
  <si>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</si>
  <si>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</si>
  <si>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</si>
  <si>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</si>
  <si>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</si>
  <si>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</si>
  <si>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</si>
  <si>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</si>
  <si>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</si>
  <si>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</si>
  <si>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</si>
  <si>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</si>
  <si>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</si>
  <si>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</si>
  <si>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</si>
  <si>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</si>
  <si>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</si>
  <si>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</si>
  <si>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</si>
  <si>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</si>
  <si>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</si>
  <si>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</si>
  <si>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</si>
  <si>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</si>
  <si>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</si>
  <si>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</si>
  <si>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</si>
  <si>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</si>
  <si>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</si>
  <si>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</si>
  <si>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</si>
  <si>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</si>
  <si>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</si>
  <si>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</si>
  <si>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</si>
  <si>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</si>
  <si>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</si>
  <si>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</si>
  <si>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</si>
  <si>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</si>
  <si>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</si>
  <si>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</si>
  <si>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</si>
  <si>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</si>
  <si>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</si>
  <si>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</si>
  <si>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</si>
  <si>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</si>
  <si>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</si>
  <si>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</si>
  <si>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</si>
  <si>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</si>
  <si>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</si>
  <si>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</si>
  <si>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</si>
  <si>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</si>
  <si>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</si>
  <si>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</si>
  <si>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</si>
  <si>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</si>
  <si>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</si>
  <si>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</si>
  <si>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</si>
  <si>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</si>
  <si>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</si>
  <si>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</si>
  <si>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</si>
  <si>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</si>
  <si>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</si>
  <si>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</si>
  <si>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</si>
  <si>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</si>
  <si>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</si>
  <si>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</si>
  <si>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</si>
  <si>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</si>
  <si>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</si>
  <si>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</si>
  <si>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</si>
  <si>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</si>
  <si>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</si>
  <si>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</si>
  <si>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</si>
  <si>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</si>
  <si>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</si>
  <si>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</si>
  <si>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</si>
  <si>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</si>
  <si>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</si>
  <si>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</si>
  <si>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</si>
  <si>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</si>
  <si>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</si>
  <si>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</si>
  <si>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</si>
  <si>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</si>
  <si>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</si>
  <si>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</si>
  <si>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</si>
  <si>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</si>
  <si>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</si>
  <si>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</si>
  <si>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</si>
  <si>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</si>
  <si>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</si>
  <si>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</si>
  <si>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</si>
  <si>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</si>
  <si>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</si>
  <si>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</si>
  <si>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</si>
  <si>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</si>
  <si>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</si>
  <si>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</si>
  <si>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</si>
  <si>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</si>
  <si>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</si>
  <si>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</si>
  <si>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</si>
  <si>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</si>
  <si>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</si>
  <si>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</si>
  <si>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</si>
  <si>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</si>
  <si>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</si>
  <si>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</si>
  <si>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</si>
  <si>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</si>
  <si>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</si>
  <si>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</si>
  <si>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</si>
  <si>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</si>
  <si>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</si>
  <si>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</si>
  <si>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</si>
  <si>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</si>
  <si>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</si>
  <si>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</si>
  <si>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</si>
  <si>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</si>
  <si>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</si>
  <si>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</si>
  <si>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</si>
  <si>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</si>
  <si>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</si>
  <si>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</si>
  <si>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</si>
  <si>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</si>
  <si>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</si>
  <si>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</si>
  <si>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</si>
  <si>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</si>
  <si>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</si>
  <si>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</si>
  <si>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</si>
  <si>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</si>
  <si>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</si>
  <si>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</si>
  <si>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</si>
  <si>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</si>
  <si>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</si>
  <si>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</si>
  <si>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</si>
  <si>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</si>
  <si>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</si>
  <si>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</si>
  <si>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</si>
  <si>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</si>
  <si>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</si>
  <si>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</si>
  <si>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</si>
  <si>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</si>
  <si>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</si>
  <si>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</si>
  <si>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</si>
  <si>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</si>
  <si>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</si>
  <si>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</si>
  <si>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</si>
  <si>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</si>
  <si>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</si>
  <si>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</si>
  <si>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</si>
  <si>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</si>
  <si>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</si>
  <si>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</si>
  <si>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</si>
  <si>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</si>
  <si>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</si>
  <si>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</si>
  <si>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</si>
  <si>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</si>
  <si>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</si>
  <si>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</si>
  <si>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</si>
  <si>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</si>
  <si>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</si>
  <si>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</si>
  <si>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</si>
  <si>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</si>
  <si>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</si>
  <si>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</si>
  <si>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</si>
  <si>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</si>
  <si>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</si>
  <si>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</si>
  <si>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</si>
  <si>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</si>
  <si>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</si>
  <si>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</si>
  <si>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</si>
  <si>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</si>
  <si>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</si>
  <si>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</si>
  <si>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</si>
  <si>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</si>
  <si>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</si>
  <si>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</si>
  <si>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</si>
  <si>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</si>
  <si>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</si>
  <si>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</si>
  <si>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</si>
  <si>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</si>
  <si>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</si>
  <si>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</si>
  <si>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</si>
  <si>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</si>
  <si>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</si>
  <si>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</si>
  <si>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</si>
  <si>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</si>
  <si>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</si>
  <si>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</si>
  <si>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</si>
  <si>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</si>
  <si>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</si>
  <si>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</si>
  <si>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</si>
  <si>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</si>
  <si>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</si>
  <si>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</si>
  <si>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</si>
  <si>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</si>
  <si>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</si>
  <si>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</si>
  <si>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</si>
  <si>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</si>
  <si>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</si>
  <si>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</si>
  <si>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</si>
  <si>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</si>
  <si>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</si>
  <si>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</si>
  <si>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</si>
  <si>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</si>
  <si>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</si>
  <si>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</si>
  <si>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</si>
  <si>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</si>
  <si>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</si>
  <si>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</si>
  <si>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</si>
  <si>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</si>
  <si>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</si>
  <si>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</si>
  <si>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</si>
  <si>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</si>
  <si>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</si>
  <si>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</si>
  <si>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</si>
  <si>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</si>
  <si>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</si>
  <si>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</si>
  <si>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</si>
  <si>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</si>
  <si>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</si>
  <si>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</si>
  <si>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</si>
  <si>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</si>
  <si>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</si>
  <si>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</si>
  <si>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</si>
  <si>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</si>
  <si>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</si>
  <si>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</si>
  <si>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</si>
  <si>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</si>
  <si>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</si>
  <si>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</si>
  <si>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</si>
  <si>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</si>
  <si>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</si>
  <si>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</si>
  <si>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</si>
  <si>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</si>
  <si>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</si>
  <si>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</si>
  <si>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</si>
  <si>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</si>
  <si>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</si>
  <si>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</si>
  <si>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</si>
  <si>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</si>
  <si>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</si>
  <si>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</si>
  <si>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</si>
  <si>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</si>
  <si>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</si>
  <si>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</si>
  <si>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</si>
  <si>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</si>
  <si>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</si>
  <si>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</si>
  <si>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</si>
  <si>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</si>
  <si>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</si>
  <si>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</si>
  <si>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</si>
  <si>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</si>
  <si>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</si>
  <si>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</si>
  <si>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</si>
  <si>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</si>
  <si>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</si>
  <si>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</si>
  <si>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</si>
  <si>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</si>
  <si>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</si>
  <si>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</si>
  <si>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</si>
  <si>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</si>
  <si>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</si>
  <si>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</si>
  <si>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</si>
  <si>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</si>
  <si>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</si>
  <si>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</si>
  <si>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</si>
  <si>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</si>
  <si>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</si>
  <si>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</si>
  <si>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</si>
  <si>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</si>
  <si>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</si>
  <si>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</si>
  <si>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</si>
  <si>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</si>
  <si>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</si>
  <si>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</si>
  <si>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</si>
  <si>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</si>
  <si>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</si>
  <si>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</si>
  <si>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</si>
  <si>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</si>
  <si>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</si>
  <si>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</si>
  <si>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</si>
  <si>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</si>
  <si>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</si>
  <si>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</si>
  <si>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</si>
  <si>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</si>
  <si>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</si>
  <si>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</si>
  <si>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</si>
  <si>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</si>
  <si>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</si>
  <si>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</si>
  <si>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</si>
  <si>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</si>
  <si>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</si>
  <si>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</si>
  <si>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</si>
  <si>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</si>
  <si>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</si>
  <si>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</si>
  <si>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</si>
  <si>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</si>
  <si>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</si>
  <si>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</si>
  <si>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</si>
  <si>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</si>
  <si>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</si>
  <si>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</si>
  <si>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</si>
  <si>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</si>
  <si>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</si>
  <si>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</si>
  <si>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</si>
  <si>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</si>
  <si>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</si>
  <si>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</si>
  <si>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</si>
  <si>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</si>
  <si>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</si>
  <si>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</si>
  <si>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</si>
  <si>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</si>
  <si>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</si>
  <si>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</si>
  <si>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</si>
  <si>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</si>
  <si>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</si>
  <si>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</si>
  <si>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</si>
  <si>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</si>
  <si>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</si>
  <si>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</si>
  <si>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</si>
  <si>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</si>
  <si>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</si>
  <si>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</si>
  <si>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</si>
  <si>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</si>
  <si>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</si>
  <si>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</si>
  <si>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</si>
  <si>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</si>
  <si>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</si>
  <si>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</si>
  <si>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</si>
  <si>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</si>
  <si>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</si>
  <si>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</si>
  <si>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</si>
  <si>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</si>
  <si>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</si>
  <si>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</si>
  <si>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</si>
  <si>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</si>
  <si>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</si>
  <si>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</si>
  <si>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</si>
  <si>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</si>
  <si>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</si>
  <si>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</si>
  <si>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</si>
  <si>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</si>
  <si>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</si>
  <si>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</si>
  <si>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</si>
  <si>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</si>
  <si>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</si>
  <si>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</si>
  <si>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</si>
  <si>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</si>
  <si>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</si>
  <si>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</si>
  <si>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</si>
  <si>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</si>
  <si>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</si>
  <si>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</si>
  <si>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</si>
  <si>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</si>
  <si>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</si>
  <si>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</si>
  <si>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</si>
  <si>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</si>
  <si>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</si>
  <si>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</si>
  <si>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</si>
  <si>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</si>
  <si>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</si>
  <si>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</si>
  <si>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</si>
  <si>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</si>
  <si>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</si>
  <si>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</si>
  <si>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</si>
  <si>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</si>
  <si>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</si>
  <si>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</si>
  <si>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</si>
  <si>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</si>
  <si>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</si>
  <si>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</si>
  <si>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</si>
  <si>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</si>
  <si>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</si>
  <si>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</si>
  <si>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</si>
  <si>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</si>
  <si>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</si>
  <si>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</si>
  <si>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</si>
  <si>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</si>
  <si>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</si>
  <si>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</si>
  <si>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</si>
  <si>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</si>
  <si>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</si>
  <si>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</si>
  <si>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</si>
  <si>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</si>
  <si>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</si>
  <si>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</si>
  <si>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</si>
  <si>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</si>
  <si>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</si>
  <si>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</si>
  <si>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</si>
  <si>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</si>
  <si>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</si>
  <si>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</si>
  <si>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</si>
  <si>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</si>
  <si>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</si>
  <si>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</si>
  <si>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</si>
  <si>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</si>
  <si>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</si>
  <si>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</si>
  <si>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</si>
  <si>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</si>
  <si>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</si>
  <si>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</si>
  <si>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</si>
  <si>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</si>
  <si>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</si>
  <si>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</si>
  <si>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</si>
  <si>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</si>
  <si>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</si>
  <si>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</si>
  <si>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</si>
  <si>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</si>
  <si>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</si>
  <si>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</si>
  <si>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</si>
  <si>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</si>
  <si>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</si>
  <si>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</si>
  <si>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</si>
  <si>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</si>
  <si>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</si>
  <si>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</si>
  <si>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</si>
  <si>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</si>
  <si>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</si>
  <si>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</si>
  <si>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</si>
  <si>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</si>
  <si>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</si>
  <si>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</si>
  <si>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</si>
  <si>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</si>
  <si>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</si>
  <si>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</si>
  <si>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</si>
  <si>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</si>
  <si>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</si>
  <si>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</si>
  <si>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</si>
  <si>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</si>
  <si>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</si>
  <si>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</si>
  <si>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</si>
  <si>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</si>
  <si>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</si>
  <si>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</si>
  <si>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</si>
  <si>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</si>
  <si>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</si>
  <si>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</si>
  <si>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</si>
  <si>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</si>
  <si>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</si>
  <si>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</si>
  <si>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</si>
  <si>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</si>
  <si>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</si>
  <si>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</si>
  <si>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</si>
  <si>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</si>
  <si>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</si>
  <si>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</si>
  <si>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</si>
  <si>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</si>
  <si>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</si>
  <si>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</si>
  <si>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</si>
  <si>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</si>
  <si>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</si>
  <si>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</si>
  <si>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</si>
  <si>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</si>
  <si>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</si>
  <si>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</si>
  <si>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</si>
  <si>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</si>
  <si>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</si>
  <si>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</si>
  <si>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</si>
  <si>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</si>
  <si>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</si>
  <si>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</si>
  <si>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</si>
  <si>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</si>
  <si>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</si>
  <si>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</si>
  <si>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</si>
  <si>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</si>
  <si>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</si>
  <si>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</si>
  <si>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</si>
  <si>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</si>
  <si>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</si>
  <si>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</si>
  <si>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</si>
  <si>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</si>
  <si>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</si>
  <si>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</si>
  <si>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</si>
  <si>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</si>
  <si>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</si>
  <si>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</si>
  <si>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</si>
  <si>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</si>
  <si>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</si>
  <si>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</si>
  <si>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</si>
  <si>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</si>
  <si>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</si>
  <si>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</si>
  <si>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</si>
  <si>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</si>
  <si>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</si>
  <si>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</si>
  <si>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</si>
  <si>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</si>
  <si>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</si>
  <si>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</si>
  <si>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</si>
  <si>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</si>
  <si>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</si>
  <si>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</si>
  <si>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</si>
  <si>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</si>
  <si>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</si>
  <si>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</si>
  <si>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</si>
  <si>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</si>
  <si>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</si>
  <si>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</si>
  <si>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</si>
  <si>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</si>
  <si>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</si>
  <si>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</si>
  <si>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</si>
  <si>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</si>
  <si>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</si>
  <si>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</si>
  <si>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</si>
  <si>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</si>
  <si>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</si>
  <si>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</si>
  <si>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</si>
  <si>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</si>
  <si>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</si>
  <si>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</si>
  <si>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</si>
  <si>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</si>
  <si>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</si>
  <si>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</si>
  <si>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</si>
  <si>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</si>
  <si>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</si>
  <si>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</si>
  <si>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</si>
  <si>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</si>
  <si>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</si>
  <si>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</si>
  <si>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</si>
  <si>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</si>
  <si>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</si>
  <si>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</si>
  <si>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</si>
  <si>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</si>
  <si>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</si>
  <si>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</si>
  <si>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</si>
  <si>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</si>
  <si>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</si>
  <si>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</si>
  <si>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</si>
  <si>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</si>
  <si>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</si>
  <si>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</si>
  <si>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</si>
  <si>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</si>
  <si>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</si>
  <si>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</si>
  <si>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</si>
  <si>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</si>
  <si>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</si>
  <si>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</si>
  <si>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</si>
  <si>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</si>
  <si>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</si>
  <si>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</si>
  <si>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</si>
  <si>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</si>
  <si>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</si>
  <si>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</si>
  <si>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</si>
  <si>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</si>
  <si>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</si>
  <si>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</si>
  <si>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</si>
  <si>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</si>
  <si>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</si>
  <si>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</si>
  <si>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</si>
  <si>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</si>
  <si>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</si>
  <si>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</si>
  <si>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</si>
  <si>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</si>
  <si>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</si>
  <si>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</si>
  <si>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</si>
  <si>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</si>
  <si>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</si>
  <si>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</si>
  <si>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</si>
  <si>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</si>
  <si>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</si>
  <si>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</si>
  <si>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</si>
  <si>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</si>
  <si>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</si>
  <si>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</si>
  <si>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</si>
  <si>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</si>
  <si>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</si>
  <si>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</si>
  <si>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</si>
  <si>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</si>
  <si>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</si>
  <si>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</si>
  <si>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</si>
  <si>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</si>
  <si>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</si>
  <si>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</si>
  <si>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</si>
  <si>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</si>
  <si>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</si>
  <si>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</si>
  <si>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</si>
  <si>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</si>
  <si>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</si>
  <si>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</si>
  <si>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</si>
  <si>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</si>
  <si>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</si>
  <si>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</si>
  <si>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</si>
  <si>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</si>
  <si>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</si>
  <si>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</si>
  <si>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</si>
  <si>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</si>
  <si>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</si>
  <si>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</si>
  <si>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</si>
  <si>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</si>
  <si>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</si>
  <si>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</si>
  <si>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</si>
  <si>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</si>
  <si>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</si>
  <si>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</si>
  <si>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</si>
  <si>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</si>
  <si>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</si>
  <si>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</si>
  <si>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</si>
  <si>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</si>
  <si>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</si>
  <si>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</si>
  <si>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</si>
  <si>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</si>
  <si>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</si>
  <si>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</si>
  <si>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</si>
  <si>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</si>
  <si>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</si>
  <si>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</si>
  <si>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</si>
  <si>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</si>
  <si>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</si>
  <si>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</si>
  <si>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</si>
  <si>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</si>
  <si>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</si>
  <si>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</si>
  <si>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</si>
  <si>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</si>
  <si>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</si>
  <si>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</si>
  <si>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</si>
  <si>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</si>
  <si>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</si>
  <si>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</si>
  <si>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</si>
  <si>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</si>
  <si>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</si>
  <si>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</si>
  <si>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</si>
  <si>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</si>
  <si>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</si>
  <si>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</si>
  <si>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</si>
  <si>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</si>
  <si>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</si>
  <si>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</si>
  <si>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</si>
  <si>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</si>
  <si>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</si>
  <si>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</si>
  <si>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</si>
  <si>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</si>
  <si>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</si>
  <si>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</si>
  <si>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</si>
  <si>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</si>
  <si>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</si>
  <si>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</si>
  <si>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</si>
  <si>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</si>
  <si>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</si>
  <si>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</si>
  <si>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</si>
  <si>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</si>
  <si>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</si>
  <si>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</si>
  <si>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</si>
  <si>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</si>
  <si>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</si>
  <si>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</si>
  <si>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</si>
  <si>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</si>
  <si>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</si>
  <si>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</si>
  <si>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</si>
  <si>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</si>
  <si>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</si>
  <si>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</si>
  <si>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</si>
  <si>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</si>
  <si>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</si>
  <si>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</si>
  <si>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</si>
  <si>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</si>
  <si>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</si>
  <si>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</si>
  <si>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</si>
  <si>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</si>
  <si>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</si>
  <si>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</si>
  <si>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</si>
  <si>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</si>
  <si>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</si>
  <si>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</si>
  <si>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</si>
  <si>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</si>
  <si>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</si>
  <si>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</si>
  <si>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</si>
  <si>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</si>
  <si>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</si>
  <si>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</si>
  <si>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</si>
  <si>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</si>
  <si>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</si>
  <si>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</si>
  <si>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</si>
  <si>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</si>
  <si>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</si>
  <si>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</si>
  <si>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</si>
  <si>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</si>
  <si>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</si>
  <si>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</si>
  <si>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</si>
  <si>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</si>
  <si>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</si>
  <si>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</si>
  <si>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</si>
  <si>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</si>
  <si>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</si>
  <si>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</si>
  <si>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</si>
  <si>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</si>
  <si>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</si>
  <si>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</si>
  <si>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</si>
  <si>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</si>
  <si>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</si>
  <si>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</si>
  <si>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</si>
  <si>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</si>
  <si>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</si>
  <si>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</si>
  <si>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</si>
  <si>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</si>
  <si>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</si>
  <si>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</si>
  <si>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</si>
  <si>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</si>
  <si>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</si>
  <si>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</si>
  <si>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</si>
  <si>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</si>
  <si>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</si>
  <si>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</si>
  <si>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</si>
  <si>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</si>
  <si>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</si>
  <si>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</si>
  <si>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</si>
  <si>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</si>
  <si>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</si>
  <si>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</si>
  <si>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</si>
  <si>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</si>
  <si>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</si>
  <si>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</si>
  <si>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</si>
  <si>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</si>
  <si>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</si>
  <si>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</si>
  <si>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</si>
  <si>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</si>
  <si>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</si>
  <si>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</si>
  <si>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</si>
  <si>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</si>
  <si>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</si>
  <si>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</si>
  <si>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</si>
  <si>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</si>
  <si>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</si>
  <si>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</si>
  <si>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</si>
  <si>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</si>
  <si>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</si>
  <si>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</si>
  <si>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</si>
  <si>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</si>
  <si>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</si>
  <si>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</si>
  <si>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</si>
  <si>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</si>
  <si>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</si>
  <si>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</si>
  <si>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</si>
  <si>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</si>
  <si>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</si>
  <si>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</si>
  <si>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</si>
  <si>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</si>
  <si>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</si>
  <si>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</si>
  <si>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</si>
  <si>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</si>
  <si>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</si>
  <si>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</si>
  <si>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</si>
  <si>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</si>
  <si>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</si>
  <si>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</si>
  <si>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</si>
  <si>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</si>
  <si>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</si>
  <si>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</si>
  <si>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</si>
  <si>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</si>
  <si>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</si>
  <si>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</si>
  <si>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</si>
  <si>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</si>
  <si>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</si>
  <si>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</si>
  <si>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</si>
  <si>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</si>
  <si>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</si>
  <si>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</si>
  <si>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</si>
  <si>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</si>
  <si>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</si>
  <si>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</si>
  <si>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</si>
  <si>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</si>
  <si>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</si>
  <si>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</si>
  <si>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</si>
  <si>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</si>
  <si>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</si>
  <si>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</si>
  <si>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</si>
  <si>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</si>
  <si>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</si>
  <si>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</si>
  <si>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</si>
  <si>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</si>
  <si>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</si>
  <si>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</si>
  <si>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</si>
  <si>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</si>
  <si>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</si>
  <si>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</si>
  <si>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</si>
  <si>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</si>
  <si>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</si>
  <si>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</si>
  <si>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</si>
  <si>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</si>
  <si>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</si>
  <si>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</si>
  <si>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</si>
  <si>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</si>
  <si>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</si>
  <si>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</si>
  <si>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</si>
  <si>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</si>
  <si>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</si>
  <si>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</si>
  <si>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</si>
  <si>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</si>
  <si>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</si>
  <si>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</si>
  <si>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</si>
  <si>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</si>
  <si>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</si>
  <si>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</si>
  <si>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</si>
  <si>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</si>
  <si>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</si>
  <si>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</si>
  <si>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</si>
  <si>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</si>
  <si>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</si>
  <si>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</si>
  <si>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</si>
  <si>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</si>
  <si>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</si>
  <si>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</si>
  <si>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</si>
  <si>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</si>
  <si>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</si>
  <si>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</si>
  <si>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</si>
  <si>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</si>
  <si>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</si>
  <si>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</si>
  <si>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</si>
  <si>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</si>
  <si>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</si>
  <si>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</si>
  <si>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</si>
  <si>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</si>
  <si>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</si>
  <si>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</si>
  <si>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</si>
  <si>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</si>
  <si>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</si>
  <si>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</si>
  <si>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</si>
  <si>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</si>
  <si>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</si>
  <si>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</si>
  <si>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</si>
  <si>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</si>
  <si>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</si>
  <si>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</si>
  <si>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</si>
  <si>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</si>
  <si>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</si>
  <si>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</si>
  <si>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</si>
  <si>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</si>
  <si>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</si>
  <si>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</si>
  <si>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</si>
  <si>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</si>
  <si>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</si>
  <si>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</si>
  <si>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</si>
  <si>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</si>
  <si>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</si>
  <si>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</si>
  <si>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</si>
  <si>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</si>
  <si>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</si>
  <si>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</si>
  <si>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</si>
  <si>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</si>
  <si>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</si>
  <si>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</si>
  <si>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</si>
  <si>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</si>
  <si>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</si>
  <si>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</si>
  <si>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</si>
  <si>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</si>
  <si>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</si>
  <si>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</si>
  <si>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</si>
  <si>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</si>
  <si>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</si>
  <si>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</si>
  <si>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</si>
  <si>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</si>
  <si>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</si>
  <si>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</si>
  <si>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</si>
  <si>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</si>
  <si>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</si>
  <si>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</si>
  <si>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</si>
  <si>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</si>
  <si>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</si>
  <si>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</si>
  <si>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</si>
  <si>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</si>
  <si>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</si>
  <si>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</si>
  <si>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</si>
  <si>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</si>
  <si>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</si>
  <si>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</si>
  <si>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</si>
  <si>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</si>
  <si>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</si>
  <si>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</si>
  <si>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</si>
  <si>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</si>
  <si>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</si>
  <si>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</si>
  <si>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</si>
  <si>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</si>
  <si>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</si>
  <si>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</si>
  <si>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</si>
  <si>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</si>
  <si>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</si>
  <si>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</si>
  <si>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</si>
  <si>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</si>
  <si>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</si>
  <si>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</si>
  <si>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</si>
  <si>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</si>
  <si>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</si>
  <si>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</si>
  <si>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</si>
  <si>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</si>
  <si>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</si>
  <si>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</si>
  <si>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</si>
  <si>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</si>
  <si>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</si>
  <si>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</si>
  <si>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</si>
  <si>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</si>
  <si>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</si>
  <si>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</si>
  <si>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</si>
  <si>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</si>
  <si>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</si>
  <si>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</si>
  <si>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</si>
  <si>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</si>
  <si>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</si>
  <si>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</si>
  <si>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</si>
  <si>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</si>
  <si>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</si>
  <si>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</si>
  <si>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</si>
  <si>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</si>
  <si>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</si>
  <si>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</si>
  <si>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</si>
  <si>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</si>
  <si>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</si>
  <si>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</si>
  <si>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</si>
  <si>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</si>
  <si>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</si>
  <si>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</si>
  <si>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</si>
  <si>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</si>
  <si>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</si>
  <si>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</si>
  <si>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</si>
  <si>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</si>
  <si>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</si>
  <si>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</si>
  <si>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</si>
  <si>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</si>
  <si>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</si>
  <si>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</si>
  <si>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</si>
  <si>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</si>
  <si>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</si>
  <si>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</si>
  <si>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</si>
  <si>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</si>
  <si>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</si>
  <si>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</si>
  <si>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</si>
  <si>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</si>
  <si>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</si>
  <si>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</si>
  <si>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</si>
  <si>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</si>
  <si>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</si>
  <si>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</si>
  <si>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</si>
  <si>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</si>
  <si>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</si>
  <si>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</si>
  <si>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</si>
  <si>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</si>
  <si>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</si>
  <si>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</si>
  <si>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</si>
  <si>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</si>
  <si>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</si>
  <si>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</si>
  <si>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</si>
  <si>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</si>
  <si>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</si>
  <si>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</si>
  <si>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</si>
  <si>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</si>
  <si>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</si>
  <si>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</si>
  <si>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</si>
  <si>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</si>
  <si>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</si>
  <si>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</si>
  <si>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</si>
  <si>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</si>
  <si>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</si>
  <si>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</si>
  <si>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</si>
  <si>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</si>
  <si>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</si>
  <si>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</si>
  <si>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</si>
  <si>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</si>
  <si>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</si>
  <si>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</si>
  <si>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</si>
  <si>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</si>
  <si>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</si>
  <si>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</si>
  <si>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</si>
  <si>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</si>
  <si>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</si>
  <si>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</si>
  <si>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</si>
  <si>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</si>
  <si>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</si>
  <si>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</si>
  <si>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</si>
  <si>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</si>
  <si>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</si>
  <si>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</si>
  <si>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</si>
  <si>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</si>
  <si>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</si>
  <si>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</si>
  <si>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</si>
  <si>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</si>
  <si>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</si>
  <si>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</si>
  <si>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</si>
  <si>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</si>
  <si>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</si>
  <si>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</si>
  <si>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</si>
  <si>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</si>
  <si>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</si>
  <si>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</si>
  <si>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</si>
  <si>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</si>
  <si>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</si>
  <si>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</si>
  <si>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</si>
  <si>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</si>
  <si>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</si>
  <si>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</si>
  <si>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</si>
  <si>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</si>
  <si>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</si>
  <si>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</si>
  <si>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</si>
  <si>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</si>
  <si>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</si>
  <si>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</si>
  <si>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</si>
  <si>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</si>
  <si>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</si>
  <si>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</si>
  <si>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</si>
  <si>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</si>
  <si>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</si>
  <si>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</si>
  <si>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</si>
  <si>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</si>
  <si>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</si>
  <si>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</si>
  <si>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</si>
  <si>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</si>
  <si>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</si>
  <si>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</si>
  <si>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</si>
  <si>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</si>
  <si>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</si>
  <si>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</si>
  <si>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</si>
  <si>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</si>
  <si>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</si>
  <si>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</si>
  <si>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</si>
  <si>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</si>
  <si>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</si>
  <si>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</si>
  <si>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</si>
  <si>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</si>
  <si>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</si>
  <si>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</si>
  <si>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</si>
  <si>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</si>
  <si>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</si>
  <si>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</si>
  <si>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</si>
  <si>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</si>
  <si>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</si>
  <si>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</si>
  <si>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</si>
  <si>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</si>
  <si>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</si>
  <si>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</si>
  <si>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</si>
  <si>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</si>
  <si>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</si>
  <si>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</si>
  <si>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</si>
  <si>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</si>
  <si>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</si>
  <si>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</si>
  <si>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</si>
  <si>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</si>
  <si>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</si>
  <si>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</si>
  <si>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</si>
  <si>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</si>
  <si>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</si>
  <si>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</si>
  <si>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</si>
  <si>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</si>
  <si>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</si>
  <si>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</si>
  <si>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</si>
  <si>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</si>
  <si>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</si>
  <si>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</si>
  <si>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</si>
  <si>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</si>
  <si>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</si>
  <si>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</si>
  <si>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</si>
  <si>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</si>
  <si>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</si>
  <si>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</si>
  <si>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</si>
  <si>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</si>
  <si>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</si>
  <si>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</si>
  <si>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</si>
  <si>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</si>
  <si>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</si>
  <si>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</si>
  <si>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</si>
  <si>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</si>
  <si>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</si>
  <si>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</si>
  <si>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</si>
  <si>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</si>
  <si>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</si>
  <si>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</si>
  <si>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</si>
  <si>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</si>
  <si>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</si>
  <si>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</si>
  <si>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</si>
  <si>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</si>
  <si>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</si>
  <si>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</si>
  <si>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</si>
  <si>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</si>
  <si>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</si>
  <si>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</si>
  <si>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</si>
  <si>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</si>
  <si>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</si>
  <si>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</si>
  <si>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</si>
  <si>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</si>
  <si>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</si>
  <si>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</si>
  <si>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</si>
  <si>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</si>
  <si>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</si>
  <si>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</si>
  <si>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</si>
  <si>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</si>
  <si>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</si>
  <si>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</si>
  <si>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</si>
  <si>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</si>
  <si>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</si>
  <si>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</si>
  <si>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</si>
  <si>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</si>
  <si>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</si>
  <si>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</si>
  <si>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</si>
  <si>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</si>
  <si>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</si>
  <si>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</si>
  <si>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</si>
  <si>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</si>
  <si>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</si>
  <si>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</si>
  <si>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</si>
  <si>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</si>
  <si>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</si>
  <si>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</si>
  <si>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</si>
  <si>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</si>
  <si>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</si>
  <si>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</si>
  <si>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</si>
  <si>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</si>
  <si>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</si>
  <si>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</si>
  <si>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</si>
  <si>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</si>
  <si>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</si>
  <si>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</si>
  <si>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</si>
  <si>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</si>
  <si>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</si>
  <si>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</si>
  <si>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</si>
  <si>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</si>
  <si>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</si>
  <si>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</si>
  <si>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</si>
  <si>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</si>
  <si>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</si>
  <si>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</si>
  <si>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</si>
  <si>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</si>
  <si>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</si>
  <si>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</si>
  <si>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</si>
  <si>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</si>
  <si>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</si>
  <si>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</si>
  <si>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</si>
  <si>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</si>
  <si>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</si>
  <si>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</si>
  <si>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</si>
  <si>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</si>
  <si>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</si>
  <si>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</si>
  <si>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</si>
  <si>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</si>
  <si>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</si>
  <si>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</si>
  <si>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</si>
  <si>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</si>
  <si>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</si>
  <si>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</si>
  <si>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</si>
  <si>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</si>
  <si>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</si>
  <si>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</si>
  <si>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</si>
  <si>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</si>
  <si>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</si>
  <si>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</si>
  <si>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</si>
  <si>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</si>
  <si>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</si>
  <si>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</si>
  <si>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</si>
  <si>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</si>
  <si>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</si>
  <si>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</si>
  <si>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</si>
  <si>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</si>
  <si>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</si>
  <si>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</si>
  <si>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</si>
  <si>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</si>
  <si>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</si>
  <si>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</si>
  <si>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</si>
  <si>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</si>
  <si>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</si>
  <si>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</si>
  <si>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</si>
  <si>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</si>
  <si>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</si>
  <si>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</si>
  <si>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</si>
  <si>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</si>
  <si>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</si>
  <si>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</si>
  <si>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</si>
  <si>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</si>
  <si>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</si>
  <si>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</si>
  <si>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</si>
  <si>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</si>
  <si>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</si>
  <si>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</si>
  <si>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</si>
  <si>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</si>
  <si>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</si>
  <si>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</si>
  <si>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</si>
  <si>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</si>
  <si>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</si>
  <si>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</si>
  <si>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</si>
  <si>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</si>
  <si>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</si>
  <si>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</si>
  <si>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</si>
  <si>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</si>
  <si>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</si>
  <si>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</si>
  <si>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</si>
  <si>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</si>
  <si>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</si>
  <si>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</si>
  <si>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</si>
  <si>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</si>
  <si>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</si>
  <si>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</si>
  <si>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</si>
  <si>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</si>
  <si>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</si>
  <si>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</si>
  <si>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</si>
  <si>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</si>
  <si>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</si>
  <si>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</si>
  <si>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</si>
  <si>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</si>
  <si>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</si>
  <si>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</si>
  <si>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</si>
  <si>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</si>
  <si>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</si>
  <si>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</si>
  <si>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</si>
  <si>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</si>
  <si>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</si>
  <si>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</si>
  <si>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</si>
  <si>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</si>
  <si>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</si>
  <si>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</si>
  <si>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</si>
  <si>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</si>
  <si>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</si>
  <si>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</si>
  <si>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</si>
  <si>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</si>
  <si>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</si>
  <si>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</si>
  <si>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</si>
  <si>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</si>
  <si>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</si>
  <si>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</si>
  <si>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</si>
  <si>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</si>
  <si>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</si>
  <si>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</si>
  <si>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</si>
  <si>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</si>
  <si>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</si>
  <si>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</si>
  <si>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</si>
  <si>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</si>
  <si>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</si>
  <si>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</si>
  <si>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</si>
  <si>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</si>
  <si>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</si>
  <si>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</si>
  <si>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</si>
  <si>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</si>
  <si>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</si>
  <si>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</si>
  <si>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</si>
  <si>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</si>
  <si>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</si>
  <si>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</si>
  <si>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</si>
  <si>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</si>
  <si>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</si>
  <si>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</si>
  <si>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</si>
  <si>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</si>
  <si>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</si>
  <si>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</si>
  <si>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</si>
  <si>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</si>
  <si>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</si>
  <si>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</si>
  <si>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</si>
  <si>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</si>
  <si>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</si>
  <si>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</si>
  <si>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</si>
  <si>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</si>
  <si>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</si>
  <si>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</si>
  <si>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</si>
  <si>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</si>
  <si>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</si>
  <si>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</si>
  <si>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</si>
  <si>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</si>
  <si>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</si>
  <si>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</si>
  <si>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</si>
  <si>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</si>
  <si>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</si>
  <si>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</si>
  <si>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</si>
  <si>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</si>
  <si>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</si>
  <si>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</si>
  <si>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</si>
  <si>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</si>
  <si>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</si>
  <si>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</si>
  <si>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</si>
  <si>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</si>
  <si>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</si>
  <si>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</si>
  <si>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</si>
  <si>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</si>
  <si>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</si>
  <si>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</si>
  <si>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</si>
  <si>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</si>
  <si>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</si>
  <si>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</si>
  <si>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</si>
  <si>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</si>
  <si>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</si>
  <si>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</si>
  <si>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</si>
  <si>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</si>
  <si>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</si>
  <si>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</si>
  <si>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</si>
  <si>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</si>
  <si>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</si>
  <si>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</si>
  <si>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</si>
  <si>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</si>
  <si>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</si>
  <si>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</si>
  <si>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</si>
  <si>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</si>
  <si>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</si>
  <si>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</si>
  <si>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</si>
  <si>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</si>
  <si>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</si>
  <si>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</si>
  <si>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</si>
  <si>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</si>
  <si>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</si>
  <si>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</si>
  <si>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</si>
  <si>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</si>
  <si>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</si>
  <si>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</si>
  <si>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</si>
  <si>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</si>
  <si>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</si>
  <si>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</si>
  <si>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</si>
  <si>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</si>
  <si>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</si>
  <si>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</si>
  <si>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</si>
  <si>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</si>
  <si>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</si>
  <si>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</si>
  <si>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</si>
  <si>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</si>
  <si>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</si>
  <si>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</si>
  <si>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</si>
  <si>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</si>
  <si>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</si>
  <si>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</si>
  <si>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</si>
  <si>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</si>
  <si>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</si>
  <si>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</si>
  <si>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</si>
  <si>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</si>
  <si>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</si>
  <si>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</si>
  <si>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</si>
  <si>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</si>
  <si>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</si>
  <si>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</si>
  <si>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</si>
  <si>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</si>
  <si>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</si>
  <si>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</si>
  <si>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</si>
  <si>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</si>
  <si>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</si>
  <si>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</si>
  <si>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</si>
  <si>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</si>
  <si>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</si>
  <si>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</si>
  <si>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</si>
  <si>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</si>
  <si>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</si>
  <si>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</si>
  <si>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</si>
  <si>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</si>
  <si>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</si>
  <si>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</si>
  <si>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</si>
  <si>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</si>
  <si>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</si>
  <si>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</si>
  <si>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</si>
  <si>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</si>
  <si>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</si>
  <si>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</si>
  <si>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</si>
  <si>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</si>
  <si>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</si>
  <si>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</si>
  <si>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</si>
  <si>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</si>
  <si>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</si>
  <si>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</si>
  <si>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</si>
  <si>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</si>
  <si>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</si>
  <si>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</si>
  <si>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</si>
  <si>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</si>
  <si>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</si>
  <si>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</si>
  <si>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</si>
  <si>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</si>
  <si>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</si>
  <si>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</si>
  <si>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</si>
  <si>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</si>
  <si>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</si>
  <si>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</si>
  <si>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</si>
  <si>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</si>
  <si>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</si>
  <si>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</si>
  <si>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</si>
  <si>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</si>
  <si>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</si>
  <si>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</si>
  <si>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</si>
  <si>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</si>
  <si>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</si>
  <si>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</si>
  <si>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</si>
  <si>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</si>
  <si>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</si>
  <si>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</si>
  <si>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</si>
  <si>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</si>
  <si>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</si>
  <si>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</si>
  <si>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</si>
  <si>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</si>
  <si>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</si>
  <si>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</si>
  <si>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</si>
  <si>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</si>
  <si>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</si>
  <si>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</si>
  <si>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</si>
  <si>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</si>
  <si>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</si>
  <si>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</si>
  <si>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</si>
  <si>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</si>
  <si>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</si>
  <si>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</si>
  <si>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</si>
  <si>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</si>
  <si>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</si>
  <si>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</si>
  <si>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</si>
  <si>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</si>
  <si>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</si>
  <si>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</si>
  <si>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</si>
  <si>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</si>
  <si>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</si>
  <si>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</si>
  <si>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</si>
  <si>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</si>
  <si>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</si>
  <si>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</si>
  <si>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</si>
  <si>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</si>
  <si>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</si>
  <si>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</si>
  <si>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</si>
  <si>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</si>
  <si>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</si>
  <si>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</si>
  <si>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</si>
  <si>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</si>
  <si>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</si>
  <si>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</si>
  <si>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</si>
  <si>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</si>
  <si>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</si>
  <si>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</si>
  <si>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</si>
  <si>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</si>
  <si>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</si>
  <si>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</si>
  <si>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</si>
  <si>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</si>
  <si>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</si>
  <si>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</si>
  <si>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</si>
  <si>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</si>
  <si>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</si>
  <si>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</si>
  <si>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</si>
  <si>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</si>
  <si>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</si>
  <si>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</si>
  <si>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</si>
  <si>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</si>
  <si>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</si>
  <si>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</si>
  <si>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</si>
  <si>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</si>
  <si>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</si>
  <si>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</si>
  <si>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</si>
  <si>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</si>
  <si>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</si>
  <si>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</si>
  <si>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</si>
  <si>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</si>
  <si>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</si>
  <si>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</si>
  <si>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</si>
  <si>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</si>
  <si>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</si>
  <si>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</si>
  <si>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</si>
  <si>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</si>
  <si>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</si>
  <si>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</si>
  <si>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</si>
  <si>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</si>
  <si>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</si>
  <si>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</si>
  <si>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</si>
  <si>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</si>
  <si>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</si>
  <si>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</si>
  <si>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</si>
  <si>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</si>
  <si>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</si>
  <si>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</si>
  <si>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</si>
  <si>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</si>
  <si>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</si>
  <si>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</si>
  <si>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</si>
  <si>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</si>
  <si>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</si>
  <si>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</si>
  <si>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</si>
  <si>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</si>
  <si>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</si>
  <si>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</si>
  <si>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</si>
  <si>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</si>
  <si>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</si>
  <si>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</si>
  <si>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</si>
  <si>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</si>
  <si>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</si>
  <si>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</si>
  <si>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</si>
  <si>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</si>
  <si>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</si>
  <si>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</si>
  <si>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</si>
  <si>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</si>
  <si>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</si>
  <si>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</si>
  <si>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</si>
  <si>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</si>
  <si>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</si>
  <si>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</si>
  <si>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</si>
  <si>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</si>
  <si>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</si>
  <si>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</si>
  <si>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</si>
  <si>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</si>
  <si>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</si>
  <si>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</si>
  <si>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</si>
  <si>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</si>
  <si>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</si>
  <si>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</si>
  <si>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</si>
  <si>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</si>
  <si>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</si>
  <si>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</si>
  <si>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</si>
  <si>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</si>
  <si>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</si>
  <si>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</si>
  <si>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</si>
  <si>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</si>
  <si>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</si>
  <si>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</si>
  <si>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</si>
  <si>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</si>
  <si>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</si>
  <si>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</si>
  <si>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</si>
  <si>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</si>
  <si>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</si>
  <si>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</si>
  <si>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</si>
  <si>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</si>
  <si>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</si>
  <si>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</si>
  <si>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</si>
  <si>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</si>
  <si>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</si>
  <si>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</si>
  <si>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</si>
  <si>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</si>
  <si>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</si>
  <si>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</si>
  <si>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</si>
  <si>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</si>
  <si>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</si>
  <si>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</si>
  <si>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</si>
  <si>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</si>
  <si>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</si>
  <si>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</si>
  <si>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</si>
  <si>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</si>
  <si>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</si>
  <si>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</si>
  <si>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</si>
  <si>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</si>
  <si>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</si>
  <si>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</si>
  <si>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</si>
  <si>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</si>
  <si>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</si>
  <si>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</si>
  <si>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</si>
  <si>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</si>
  <si>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</si>
  <si>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</si>
  <si>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</si>
  <si>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</si>
  <si>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</si>
  <si>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</si>
  <si>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</si>
  <si>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</si>
  <si>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</si>
  <si>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</si>
  <si>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</si>
  <si>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</si>
  <si>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</si>
  <si>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</si>
  <si>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</si>
  <si>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</si>
  <si>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</si>
  <si>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</si>
  <si>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</si>
  <si>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</si>
  <si>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</si>
  <si>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</si>
  <si>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</si>
  <si>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</si>
  <si>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</si>
  <si>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</si>
  <si>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</si>
  <si>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</si>
  <si>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</si>
  <si>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</si>
  <si>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</si>
  <si>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</si>
  <si>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</si>
  <si>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</si>
  <si>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</si>
  <si>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</si>
  <si>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</si>
  <si>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</si>
  <si>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</si>
  <si>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</si>
  <si>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</si>
  <si>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</si>
  <si>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</si>
  <si>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</si>
  <si>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</si>
  <si>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</si>
  <si>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</si>
  <si>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</si>
  <si>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</si>
  <si>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</si>
  <si>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</si>
  <si>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</si>
  <si>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</si>
  <si>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</si>
  <si>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</si>
  <si>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</si>
  <si>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</si>
  <si>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</si>
  <si>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</si>
  <si>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</si>
  <si>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</si>
  <si>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</si>
  <si>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</si>
  <si>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</si>
  <si>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</si>
  <si>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</si>
  <si>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</si>
  <si>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</si>
  <si>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</si>
  <si>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</si>
  <si>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</si>
  <si>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</si>
  <si>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</si>
  <si>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</si>
  <si>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</si>
  <si>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</si>
  <si>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</si>
  <si>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</si>
  <si>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</si>
  <si>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</si>
  <si>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</si>
  <si>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</si>
  <si>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</si>
  <si>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</si>
  <si>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</si>
  <si>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</si>
  <si>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</si>
  <si>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</si>
  <si>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</si>
  <si>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</si>
  <si>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</si>
  <si>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</si>
  <si>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</si>
  <si>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</si>
  <si>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</si>
  <si>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</si>
  <si>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</si>
  <si>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</si>
  <si>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</si>
  <si>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</si>
  <si>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</si>
  <si>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</si>
  <si>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</si>
  <si>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</si>
  <si>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</si>
  <si>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</si>
  <si>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</si>
  <si>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</si>
  <si>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</si>
  <si>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</si>
  <si>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</si>
  <si>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</si>
  <si>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</si>
  <si>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</si>
  <si>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</si>
  <si>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</si>
  <si>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</si>
  <si>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</si>
  <si>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</si>
  <si>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</si>
  <si>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</si>
  <si>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</si>
  <si>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</si>
  <si>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</si>
  <si>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</si>
  <si>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</si>
  <si>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</si>
  <si>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</si>
  <si>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</si>
  <si>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</si>
  <si>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</si>
  <si>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</si>
  <si>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</si>
  <si>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</si>
  <si>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</si>
  <si>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</si>
  <si>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</si>
  <si>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</si>
  <si>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</si>
  <si>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</si>
  <si>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</si>
  <si>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</si>
  <si>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</si>
  <si>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</si>
  <si>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</si>
  <si>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</si>
  <si>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</si>
  <si>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</si>
  <si>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</si>
  <si>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</si>
  <si>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</si>
  <si>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</si>
  <si>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</si>
  <si>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</si>
  <si>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</si>
  <si>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</si>
  <si>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</si>
  <si>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</si>
  <si>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</si>
  <si>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</si>
  <si>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</si>
  <si>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</si>
  <si>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</si>
  <si>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</si>
  <si>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</si>
  <si>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</si>
  <si>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</si>
  <si>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</si>
  <si>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</si>
  <si>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</si>
  <si>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</si>
  <si>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</si>
  <si>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</si>
  <si>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</si>
  <si>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</si>
  <si>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</si>
  <si>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</si>
  <si>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</si>
  <si>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</si>
  <si>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</si>
  <si>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</si>
  <si>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</si>
  <si>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</si>
  <si>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</si>
  <si>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</si>
  <si>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</si>
  <si>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</si>
  <si>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</si>
  <si>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</si>
  <si>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</si>
  <si>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</si>
  <si>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</si>
  <si>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</si>
  <si>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</si>
  <si>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</si>
  <si>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</si>
  <si>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</si>
  <si>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</si>
  <si>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</si>
  <si>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</si>
  <si>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</si>
  <si>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</si>
  <si>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</si>
  <si>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</si>
  <si>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</si>
  <si>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</si>
  <si>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</si>
  <si>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</si>
  <si>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</si>
  <si>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</si>
  <si>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</si>
  <si>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</si>
  <si>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</si>
  <si>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</si>
  <si>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</si>
  <si>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</si>
  <si>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</si>
  <si>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</si>
  <si>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</si>
  <si>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</si>
  <si>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</si>
  <si>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</si>
  <si>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</si>
  <si>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</si>
  <si>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</si>
  <si>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</si>
  <si>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</si>
  <si>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</si>
  <si>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</si>
  <si>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</si>
  <si>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</si>
  <si>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</si>
  <si>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</si>
  <si>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</si>
  <si>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</si>
  <si>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</si>
  <si>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</si>
  <si>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</si>
  <si>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</si>
  <si>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</si>
  <si>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</si>
  <si>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</si>
  <si>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</si>
  <si>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</si>
  <si>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</si>
  <si>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</si>
  <si>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</si>
  <si>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</si>
  <si>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</si>
  <si>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</si>
  <si>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</si>
  <si>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</si>
  <si>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</si>
  <si>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</si>
  <si>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</si>
  <si>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</si>
  <si>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</si>
  <si>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</si>
  <si>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</si>
  <si>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</si>
  <si>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</si>
  <si>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</si>
  <si>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</si>
  <si>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</si>
  <si>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</si>
  <si>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</si>
  <si>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</si>
  <si>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</si>
  <si>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</si>
  <si>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</si>
  <si>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</si>
  <si>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</si>
  <si>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</si>
  <si>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</si>
  <si>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</si>
  <si>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</si>
  <si>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</si>
  <si>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</si>
  <si>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</si>
  <si>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</si>
  <si>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</si>
  <si>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</si>
  <si>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</si>
  <si>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</si>
  <si>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</si>
  <si>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</si>
  <si>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</si>
  <si>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</si>
  <si>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</si>
  <si>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</si>
  <si>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</si>
  <si>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</si>
  <si>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</si>
  <si>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</si>
  <si>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</si>
  <si>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</si>
  <si>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</si>
  <si>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</si>
  <si>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</si>
  <si>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</si>
  <si>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</si>
  <si>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</si>
  <si>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</si>
  <si>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</si>
  <si>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</si>
  <si>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</si>
  <si>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</si>
  <si>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</si>
  <si>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</si>
  <si>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</si>
  <si>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</si>
  <si>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</si>
  <si>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</si>
  <si>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</si>
  <si>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</si>
  <si>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</si>
  <si>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</si>
  <si>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</si>
  <si>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</si>
  <si>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</si>
  <si>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</si>
  <si>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</si>
  <si>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</si>
  <si>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</si>
  <si>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</si>
  <si>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</si>
  <si>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</si>
  <si>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</si>
  <si>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</si>
  <si>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</si>
  <si>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</si>
  <si>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</si>
  <si>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</si>
  <si>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</si>
  <si>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</si>
  <si>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</si>
  <si>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</si>
  <si>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</si>
  <si>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</si>
  <si>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</si>
  <si>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</si>
  <si>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</si>
  <si>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</si>
  <si>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</si>
  <si>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</si>
  <si>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</si>
  <si>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</si>
  <si>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</si>
  <si>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</si>
  <si>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</si>
  <si>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</si>
  <si>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</si>
  <si>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</si>
  <si>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</si>
  <si>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</si>
  <si>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</si>
  <si>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</si>
  <si>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</si>
  <si>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</si>
  <si>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</si>
  <si>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</si>
  <si>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</si>
  <si>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</si>
  <si>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</si>
  <si>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</si>
  <si>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</si>
  <si>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</si>
  <si>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</si>
  <si>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</si>
  <si>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</si>
  <si>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</si>
  <si>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</si>
  <si>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</si>
  <si>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</si>
  <si>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</si>
  <si>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</si>
  <si>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</si>
  <si>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</si>
  <si>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</si>
  <si>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</si>
  <si>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</si>
  <si>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</si>
  <si>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</si>
  <si>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</si>
  <si>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</si>
  <si>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</si>
  <si>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</si>
  <si>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</si>
  <si>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</si>
  <si>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</si>
  <si>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</si>
  <si>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</si>
  <si>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</si>
  <si>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</si>
  <si>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</si>
  <si>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</si>
  <si>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</si>
  <si>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</si>
  <si>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</si>
  <si>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</si>
  <si>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</si>
  <si>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</si>
  <si>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</si>
  <si>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</si>
  <si>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</si>
  <si>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</si>
  <si>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</si>
  <si>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</si>
  <si>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</si>
  <si>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</si>
  <si>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</si>
  <si>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</si>
  <si>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</si>
  <si>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</si>
  <si>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</si>
  <si>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</si>
  <si>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</si>
  <si>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</si>
  <si>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</si>
  <si>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</si>
  <si>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</si>
  <si>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</si>
  <si>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</si>
  <si>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</si>
  <si>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</si>
  <si>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</si>
  <si>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</si>
  <si>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</si>
  <si>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</si>
  <si>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</si>
  <si>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</si>
  <si>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</si>
  <si>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</si>
  <si>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</si>
  <si>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</si>
  <si>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</si>
  <si>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</si>
  <si>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</si>
  <si>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</si>
  <si>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</si>
  <si>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</si>
  <si>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</si>
  <si>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</si>
  <si>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</si>
  <si>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</si>
  <si>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</si>
  <si>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</si>
  <si>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</si>
  <si>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</si>
  <si>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</si>
  <si>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</si>
  <si>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</si>
  <si>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</si>
  <si>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</si>
  <si>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</si>
  <si>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</si>
  <si>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</si>
  <si>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</si>
  <si>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</si>
  <si>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</si>
  <si>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</si>
  <si>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</si>
  <si>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</si>
  <si>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</si>
  <si>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</si>
  <si>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</si>
  <si>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</si>
  <si>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</si>
  <si>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</si>
  <si>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</si>
  <si>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</si>
  <si>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</si>
  <si>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</si>
  <si>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</si>
  <si>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</si>
  <si>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</si>
  <si>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</si>
  <si>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</si>
  <si>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</si>
  <si>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</si>
  <si>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</si>
  <si>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</si>
  <si>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</si>
  <si>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</si>
  <si>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</si>
  <si>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</si>
  <si>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</si>
  <si>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</si>
  <si>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</si>
  <si>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</si>
  <si>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</si>
  <si>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</si>
  <si>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</si>
  <si>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</si>
  <si>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</si>
  <si>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</si>
  <si>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</si>
  <si>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</si>
  <si>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</si>
  <si>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</si>
  <si>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</si>
  <si>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</si>
  <si>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</si>
  <si>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</si>
  <si>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</si>
  <si>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</si>
  <si>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</si>
  <si>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</si>
  <si>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</si>
  <si>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</si>
  <si>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</si>
  <si>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</si>
  <si>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</si>
  <si>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</si>
  <si>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</si>
  <si>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</si>
  <si>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</si>
  <si>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</si>
  <si>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</si>
  <si>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</si>
  <si>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</si>
  <si>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</si>
  <si>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</si>
  <si>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</si>
  <si>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</si>
  <si>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</si>
  <si>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</si>
  <si>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</si>
  <si>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</si>
  <si>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</si>
  <si>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</si>
  <si>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</si>
  <si>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</si>
  <si>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</si>
  <si>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</si>
  <si>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</si>
  <si>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</si>
  <si>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</si>
  <si>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</si>
  <si>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</si>
  <si>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</si>
  <si>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</si>
  <si>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</si>
  <si>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</si>
  <si>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</si>
  <si>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</si>
  <si>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</si>
  <si>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</si>
  <si>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</si>
  <si>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</si>
  <si>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</si>
  <si>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</si>
  <si>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</si>
  <si>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</si>
  <si>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</si>
  <si>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</si>
  <si>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</si>
  <si>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</si>
  <si>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</si>
  <si>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</si>
  <si>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</si>
  <si>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</si>
  <si>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</si>
  <si>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</si>
  <si>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</si>
  <si>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</si>
  <si>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</si>
  <si>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</si>
  <si>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</si>
  <si>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</si>
  <si>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</si>
  <si>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</si>
  <si>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</si>
  <si>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</si>
  <si>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</si>
  <si>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</si>
  <si>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</si>
  <si>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</si>
  <si>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</si>
  <si>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</si>
  <si>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</si>
  <si>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</si>
  <si>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</si>
  <si>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</si>
  <si>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</si>
  <si>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</si>
  <si>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</si>
  <si>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</si>
  <si>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</si>
  <si>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</si>
  <si>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</si>
  <si>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</si>
  <si>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</si>
  <si>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</si>
  <si>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</si>
  <si>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</si>
  <si>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</si>
  <si>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</si>
  <si>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</si>
  <si>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</si>
  <si>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</si>
  <si>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</si>
  <si>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</si>
  <si>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</si>
  <si>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</si>
  <si>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</si>
  <si>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</si>
  <si>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</si>
  <si>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</si>
  <si>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</si>
  <si>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</si>
  <si>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</si>
  <si>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</si>
  <si>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</si>
  <si>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</si>
  <si>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</si>
  <si>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</si>
  <si>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</si>
  <si>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</si>
  <si>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</si>
  <si>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</si>
  <si>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</si>
  <si>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</si>
  <si>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</si>
  <si>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</si>
  <si>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</si>
  <si>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</si>
  <si>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</si>
  <si>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</si>
  <si>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</si>
  <si>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</si>
  <si>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</si>
  <si>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</si>
  <si>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</si>
  <si>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</si>
  <si>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</si>
  <si>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</si>
  <si>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</si>
  <si>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</si>
  <si>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</si>
  <si>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</si>
  <si>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</si>
  <si>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</si>
  <si>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</si>
  <si>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</si>
  <si>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</si>
  <si>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</si>
  <si>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</si>
  <si>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</si>
  <si>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</si>
  <si>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</si>
  <si>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</si>
  <si>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</si>
  <si>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</si>
  <si>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</si>
  <si>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</si>
  <si>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</si>
  <si>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</si>
  <si>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</si>
  <si>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</si>
  <si>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</si>
  <si>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</si>
  <si>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</si>
  <si>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</si>
  <si>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</si>
  <si>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</si>
  <si>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</si>
  <si>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</si>
  <si>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</si>
  <si>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</si>
  <si>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</si>
  <si>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</si>
  <si>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</si>
  <si>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</si>
  <si>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</si>
  <si>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</si>
  <si>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</si>
  <si>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</si>
  <si>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</si>
  <si>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</si>
  <si>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</si>
  <si>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</si>
  <si>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</si>
  <si>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</si>
  <si>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</si>
  <si>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</si>
  <si>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</si>
  <si>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</si>
  <si>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</si>
  <si>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</si>
  <si>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</si>
  <si>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</si>
  <si>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</si>
  <si>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</si>
  <si>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</si>
  <si>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</si>
  <si>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</si>
  <si>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</si>
  <si>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</si>
  <si>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</si>
  <si>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</si>
  <si>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</si>
  <si>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</si>
  <si>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</si>
  <si>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</si>
  <si>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</si>
  <si>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</si>
  <si>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</si>
  <si>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</si>
  <si>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</si>
  <si>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</si>
  <si>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</si>
  <si>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</si>
  <si>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</si>
  <si>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</si>
  <si>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</si>
  <si>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</si>
  <si>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</si>
  <si>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</si>
  <si>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</si>
  <si>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</si>
  <si>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</si>
  <si>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</si>
  <si>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</si>
  <si>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</si>
  <si>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</si>
  <si>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</si>
  <si>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</si>
  <si>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</si>
  <si>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</si>
  <si>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</si>
  <si>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</si>
  <si>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</si>
  <si>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</si>
  <si>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</si>
  <si>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</si>
  <si>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</si>
  <si>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</si>
  <si>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</si>
  <si>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</si>
  <si>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</si>
  <si>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</si>
  <si>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</si>
  <si>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</si>
  <si>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</si>
  <si>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</si>
  <si>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</si>
  <si>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</si>
  <si>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</si>
  <si>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</si>
  <si>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</si>
  <si>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</si>
  <si>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</si>
  <si>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</si>
  <si>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</si>
  <si>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</si>
  <si>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</si>
  <si>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</si>
  <si>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</si>
  <si>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</si>
  <si>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</si>
  <si>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</si>
  <si>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</si>
  <si>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</si>
  <si>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</si>
  <si>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</si>
  <si>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</si>
  <si>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</si>
  <si>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</si>
  <si>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</si>
  <si>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</si>
  <si>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</si>
  <si>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</si>
  <si>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</si>
  <si>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</si>
  <si>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</si>
  <si>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</si>
  <si>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</si>
  <si>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</si>
  <si>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</si>
  <si>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</si>
  <si>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</si>
  <si>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</si>
  <si>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</si>
  <si>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</si>
  <si>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</si>
  <si>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</si>
  <si>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</si>
  <si>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</si>
  <si>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</si>
  <si>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</si>
  <si>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</si>
  <si>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</si>
  <si>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</si>
  <si>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</si>
  <si>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</si>
  <si>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</si>
  <si>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</si>
  <si>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</si>
  <si>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</si>
  <si>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</si>
  <si>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</si>
  <si>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</si>
  <si>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</si>
  <si>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</si>
  <si>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</si>
  <si>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</si>
  <si>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</si>
  <si>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</si>
  <si>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</si>
  <si>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</si>
  <si>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</si>
  <si>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</si>
  <si>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</si>
  <si>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</si>
  <si>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</si>
  <si>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</si>
  <si>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</si>
  <si>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</si>
  <si>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</si>
  <si>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</si>
  <si>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</si>
  <si>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</si>
  <si>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</si>
  <si>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</si>
  <si>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</si>
  <si>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</si>
  <si>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</si>
  <si>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</si>
  <si>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</si>
  <si>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</si>
  <si>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</si>
  <si>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</si>
  <si>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</si>
  <si>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</si>
  <si>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</si>
  <si>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</si>
  <si>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</si>
  <si>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</si>
  <si>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</si>
  <si>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</si>
  <si>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</si>
  <si>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</si>
  <si>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</si>
  <si>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</si>
  <si>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</si>
  <si>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</si>
  <si>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</si>
  <si>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</si>
  <si>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</si>
  <si>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</si>
  <si>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</si>
  <si>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</si>
  <si>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</si>
  <si>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</si>
  <si>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</si>
  <si>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</si>
  <si>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</si>
  <si>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</si>
  <si>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</si>
  <si>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</si>
  <si>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</si>
  <si>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</si>
  <si>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</si>
  <si>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</si>
  <si>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</si>
  <si>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</si>
  <si>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</si>
  <si>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</si>
  <si>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</si>
  <si>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</si>
  <si>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</si>
  <si>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</si>
  <si>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</si>
  <si>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</si>
  <si>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</si>
  <si>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</si>
  <si>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</si>
  <si>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</si>
  <si>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</si>
  <si>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</si>
  <si>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</si>
  <si>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</si>
  <si>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</si>
  <si>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</si>
  <si>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</si>
  <si>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</si>
  <si>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</si>
  <si>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</si>
  <si>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</si>
  <si>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</si>
  <si>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</si>
  <si>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</si>
  <si>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</si>
  <si>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</si>
  <si>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</si>
  <si>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</si>
  <si>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</si>
  <si>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</si>
  <si>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</si>
  <si>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</si>
  <si>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</si>
  <si>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</si>
  <si>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</si>
  <si>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</si>
  <si>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</si>
  <si>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</si>
  <si>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</si>
  <si>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</si>
  <si>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</si>
  <si>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</si>
  <si>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</si>
  <si>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</si>
  <si>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</si>
  <si>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</si>
  <si>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</si>
  <si>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</si>
  <si>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</si>
  <si>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</si>
  <si>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</si>
  <si>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</si>
  <si>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</si>
  <si>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</si>
  <si>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</si>
  <si>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</si>
  <si>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</si>
  <si>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</si>
  <si>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</si>
  <si>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</si>
  <si>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</si>
  <si>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</si>
  <si>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</si>
  <si>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</si>
  <si>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</si>
  <si>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</si>
  <si>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</si>
  <si>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</si>
  <si>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</si>
  <si>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</si>
  <si>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</si>
  <si>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</si>
  <si>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</si>
  <si>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</si>
  <si>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</si>
  <si>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</si>
  <si>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</si>
  <si>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</si>
  <si>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</si>
  <si>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</si>
  <si>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</si>
  <si>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</si>
  <si>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</si>
  <si>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</si>
  <si>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</si>
  <si>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</si>
  <si>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</si>
  <si>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</si>
  <si>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</si>
  <si>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</si>
  <si>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</si>
  <si>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</si>
  <si>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</si>
  <si>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</si>
  <si>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</si>
  <si>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</si>
  <si>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</si>
  <si>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</si>
  <si>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</si>
  <si>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</si>
  <si>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</si>
  <si>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</si>
  <si>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</si>
  <si>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</si>
  <si>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</si>
  <si>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</si>
  <si>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</si>
  <si>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</si>
  <si>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</si>
  <si>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</si>
  <si>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</si>
  <si>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</si>
  <si>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</si>
  <si>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</si>
  <si>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</si>
  <si>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</si>
  <si>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</si>
  <si>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</si>
  <si>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</si>
  <si>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</si>
  <si>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</si>
  <si>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</si>
  <si>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</si>
  <si>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</si>
  <si>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</si>
  <si>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</si>
  <si>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</si>
  <si>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</si>
  <si>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</si>
  <si>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</si>
  <si>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</si>
  <si>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</si>
  <si>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</si>
  <si>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</si>
  <si>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</si>
  <si>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</si>
  <si>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</si>
  <si>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</si>
  <si>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</si>
  <si>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</si>
  <si>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</si>
  <si>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</si>
  <si>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</si>
  <si>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</si>
  <si>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</si>
  <si>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</si>
  <si>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</si>
  <si>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</si>
  <si>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</si>
  <si>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</si>
  <si>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</si>
  <si>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</si>
  <si>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</si>
  <si>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</si>
  <si>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</si>
  <si>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</si>
  <si>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</si>
  <si>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</si>
  <si>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</si>
  <si>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</si>
  <si>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</si>
  <si>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</si>
  <si>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</si>
  <si>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</si>
  <si>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</si>
  <si>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</si>
  <si>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</si>
  <si>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</si>
  <si>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</si>
  <si>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</si>
  <si>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</si>
  <si>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</si>
  <si>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</si>
  <si>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</si>
  <si>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</si>
  <si>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</si>
  <si>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</si>
  <si>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</si>
  <si>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</si>
  <si>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</si>
  <si>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</si>
  <si>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</si>
  <si>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</si>
  <si>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</si>
  <si>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</si>
  <si>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</si>
  <si>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</si>
  <si>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</si>
  <si>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</si>
  <si>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</si>
  <si>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</si>
  <si>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</si>
  <si>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</si>
  <si>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</si>
  <si>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</si>
  <si>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</si>
  <si>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</si>
  <si>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</si>
  <si>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</si>
  <si>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</si>
  <si>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</si>
  <si>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</si>
  <si>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</si>
  <si>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</si>
  <si>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</si>
  <si>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</si>
  <si>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</si>
  <si>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</si>
  <si>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</si>
  <si>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</si>
  <si>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</si>
  <si>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</si>
  <si>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</si>
  <si>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</si>
  <si>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</si>
  <si>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</si>
  <si>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</si>
  <si>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</si>
  <si>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</si>
  <si>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</si>
  <si>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</si>
  <si>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</si>
  <si>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</si>
  <si>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</si>
  <si>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</si>
  <si>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</si>
  <si>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</si>
  <si>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</si>
  <si>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</si>
  <si>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</si>
  <si>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</si>
  <si>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</si>
  <si>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</si>
  <si>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</si>
  <si>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</si>
  <si>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</si>
  <si>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</si>
  <si>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</si>
  <si>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</si>
  <si>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</si>
  <si>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</si>
  <si>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</si>
  <si>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</si>
  <si>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</si>
  <si>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</si>
  <si>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</si>
  <si>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</si>
  <si>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</si>
  <si>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</si>
  <si>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</si>
  <si>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</si>
  <si>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</si>
  <si>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</si>
  <si>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</si>
  <si>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</si>
  <si>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</si>
  <si>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</si>
  <si>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</si>
  <si>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</si>
  <si>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</si>
  <si>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</si>
  <si>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</si>
  <si>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</si>
  <si>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</si>
  <si>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</si>
  <si>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</si>
  <si>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</si>
  <si>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</si>
  <si>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</si>
  <si>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</si>
  <si>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</si>
  <si>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</si>
  <si>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</si>
  <si>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</si>
  <si>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</si>
  <si>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</si>
  <si>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</si>
  <si>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</si>
  <si>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</si>
  <si>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</si>
  <si>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</si>
  <si>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</si>
  <si>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</si>
  <si>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</si>
  <si>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</si>
  <si>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</si>
  <si>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</si>
  <si>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</si>
  <si>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</si>
  <si>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</si>
  <si>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</si>
  <si>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</si>
  <si>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</si>
  <si>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</si>
  <si>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</si>
  <si>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</si>
  <si>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</si>
  <si>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</si>
  <si>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</si>
  <si>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</si>
  <si>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</si>
  <si>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</si>
  <si>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</si>
  <si>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</si>
  <si>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</si>
  <si>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</si>
  <si>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</si>
  <si>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</si>
  <si>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</si>
  <si>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</si>
  <si>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</si>
  <si>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</si>
  <si>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</si>
  <si>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</si>
  <si>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</si>
  <si>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</si>
  <si>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</si>
  <si>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</si>
  <si>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</si>
  <si>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</si>
  <si>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</si>
  <si>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</si>
  <si>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</si>
  <si>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</si>
  <si>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</si>
  <si>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</si>
  <si>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</si>
  <si>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</si>
  <si>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</si>
  <si>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</si>
  <si>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</si>
  <si>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</si>
  <si>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</si>
  <si>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</si>
  <si>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</si>
  <si>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</si>
  <si>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</si>
  <si>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</si>
  <si>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</si>
  <si>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</si>
  <si>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</si>
  <si>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</si>
  <si>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</si>
  <si>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</si>
  <si>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</si>
  <si>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</si>
  <si>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</si>
  <si>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</si>
  <si>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</si>
  <si>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</si>
  <si>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</si>
  <si>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</si>
  <si>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</si>
  <si>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</si>
  <si>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</si>
  <si>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</si>
  <si>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</si>
  <si>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</si>
  <si>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</si>
  <si>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</si>
  <si>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</si>
  <si>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</si>
  <si>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</si>
  <si>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</si>
  <si>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</si>
  <si>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</si>
  <si>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</si>
  <si>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</si>
  <si>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</si>
  <si>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</si>
  <si>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</si>
  <si>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</si>
  <si>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</si>
  <si>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</si>
  <si>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</si>
  <si>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</si>
  <si>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</si>
  <si>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</si>
  <si>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</si>
  <si>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</si>
  <si>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</si>
  <si>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</si>
  <si>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</si>
  <si>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</si>
  <si>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</si>
  <si>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</si>
  <si>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</si>
  <si>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</si>
  <si>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</si>
  <si>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</si>
  <si>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</si>
  <si>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</si>
  <si>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</si>
  <si>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</si>
  <si>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</si>
  <si>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</si>
  <si>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</si>
  <si>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</si>
  <si>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</si>
  <si>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</si>
  <si>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</si>
  <si>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</si>
  <si>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</si>
  <si>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</si>
  <si>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</si>
  <si>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</si>
  <si>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</si>
  <si>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</si>
  <si>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</si>
  <si>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</si>
  <si>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</si>
  <si>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</si>
  <si>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</si>
  <si>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</si>
  <si>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</si>
  <si>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</si>
  <si>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</si>
  <si>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</si>
  <si>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</si>
  <si>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</si>
  <si>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</si>
  <si>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</si>
  <si>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</si>
  <si>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</si>
  <si>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</si>
  <si>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</si>
  <si>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</si>
  <si>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</si>
  <si>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</si>
  <si>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</si>
  <si>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</si>
  <si>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</si>
  <si>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</si>
  <si>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</si>
  <si>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</si>
  <si>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</si>
  <si>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</si>
  <si>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</si>
  <si>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</si>
  <si>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</si>
  <si>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</si>
  <si>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</si>
  <si>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</si>
  <si>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</si>
  <si>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</si>
  <si>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</si>
  <si>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</si>
  <si>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</si>
  <si>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</si>
  <si>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</si>
  <si>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</si>
  <si>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</si>
  <si>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</si>
  <si>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</si>
  <si>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</si>
  <si>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</si>
  <si>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</si>
  <si>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</si>
  <si>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</si>
  <si>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</si>
  <si>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</si>
  <si>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</si>
  <si>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</si>
  <si>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</si>
  <si>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</si>
  <si>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</si>
  <si>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</si>
  <si>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</si>
  <si>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</si>
  <si>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</si>
  <si>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</si>
  <si>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</si>
  <si>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</si>
  <si>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</si>
  <si>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</si>
  <si>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</si>
  <si>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</si>
  <si>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</si>
  <si>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</si>
  <si>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</si>
  <si>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</si>
  <si>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</si>
  <si>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</si>
  <si>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</si>
  <si>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</si>
  <si>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</si>
  <si>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</si>
  <si>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</si>
  <si>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</si>
  <si>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</si>
  <si>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</si>
  <si>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</si>
  <si>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</si>
  <si>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</si>
  <si>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</si>
  <si>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</si>
  <si>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</si>
  <si>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</si>
  <si>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</si>
  <si>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</si>
  <si>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</si>
  <si>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</si>
  <si>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</si>
  <si>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</si>
  <si>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</si>
  <si>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</si>
  <si>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</si>
  <si>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</si>
  <si>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</si>
  <si>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</si>
  <si>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</si>
  <si>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</si>
  <si>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</si>
  <si>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</si>
  <si>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</si>
  <si>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</si>
  <si>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</si>
  <si>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</si>
  <si>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</si>
  <si>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</si>
  <si>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</si>
  <si>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</si>
  <si>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</si>
  <si>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</si>
  <si>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</si>
  <si>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</si>
  <si>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</si>
  <si>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</si>
  <si>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</si>
  <si>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</si>
  <si>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</si>
  <si>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</si>
  <si>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</si>
  <si>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</si>
  <si>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</si>
  <si>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</si>
  <si>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</si>
  <si>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</si>
  <si>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</si>
  <si>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</si>
  <si>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</si>
  <si>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</si>
  <si>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</si>
  <si>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</si>
  <si>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</si>
  <si>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</si>
  <si>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</si>
  <si>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</si>
  <si>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</si>
  <si>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</si>
  <si>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</si>
  <si>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</si>
  <si>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</si>
  <si>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</si>
  <si>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</si>
  <si>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</si>
  <si>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</si>
  <si>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</si>
  <si>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</si>
  <si>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</si>
  <si>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</si>
  <si>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</si>
  <si>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</si>
  <si>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</si>
  <si>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</si>
  <si>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</si>
  <si>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</si>
  <si>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</si>
  <si>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</si>
  <si>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</si>
  <si>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</si>
  <si>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</si>
  <si>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</si>
  <si>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</si>
  <si>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</si>
  <si>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</si>
  <si>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</si>
  <si>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</si>
  <si>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</si>
  <si>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</si>
  <si>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</si>
  <si>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</si>
  <si>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</si>
  <si>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</si>
  <si>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</si>
  <si>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</si>
  <si>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</si>
  <si>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</si>
  <si>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</si>
  <si>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</si>
  <si>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</si>
  <si>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</si>
  <si>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</si>
  <si>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</si>
  <si>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</si>
  <si>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</si>
  <si>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</si>
  <si>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</si>
  <si>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</si>
  <si>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</si>
  <si>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</si>
  <si>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</si>
  <si>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</si>
  <si>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</si>
  <si>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</si>
  <si>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</si>
  <si>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</si>
  <si>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</si>
  <si>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</si>
  <si>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</si>
  <si>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</si>
  <si>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</si>
  <si>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</si>
  <si>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</si>
  <si>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</si>
  <si>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</si>
  <si>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</si>
  <si>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</si>
  <si>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</si>
  <si>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</si>
  <si>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</si>
  <si>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</si>
  <si>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</si>
  <si>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</si>
  <si>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</si>
  <si>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</si>
  <si>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</si>
  <si>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</si>
  <si>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</si>
  <si>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</si>
  <si>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</si>
  <si>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</si>
  <si>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</si>
  <si>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</si>
  <si>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</si>
  <si>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</si>
  <si>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</si>
  <si>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</si>
  <si>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</si>
  <si>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</si>
  <si>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</si>
  <si>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</si>
  <si>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</si>
  <si>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</si>
  <si>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</si>
  <si>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</si>
  <si>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</si>
  <si>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</si>
  <si>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</si>
  <si>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</si>
  <si>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</si>
  <si>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</si>
  <si>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</si>
  <si>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</si>
  <si>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</si>
  <si>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</si>
  <si>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</si>
  <si>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</si>
  <si>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</si>
  <si>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</si>
  <si>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</si>
  <si>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</si>
  <si>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</si>
  <si>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</si>
  <si>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</si>
  <si>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</si>
  <si>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</si>
  <si>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</si>
  <si>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</si>
  <si>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</si>
  <si>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</si>
  <si>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</si>
  <si>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</si>
  <si>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</si>
  <si>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</si>
  <si>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</si>
  <si>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</si>
  <si>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</si>
  <si>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</si>
  <si>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</si>
  <si>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</si>
  <si>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</si>
  <si>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</si>
  <si>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</si>
  <si>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</si>
  <si>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</si>
  <si>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</si>
  <si>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</si>
  <si>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</si>
  <si>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</si>
  <si>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</si>
  <si>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</si>
  <si>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</si>
  <si>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</si>
  <si>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</si>
  <si>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</si>
  <si>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</si>
  <si>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</si>
  <si>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</si>
  <si>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</si>
  <si>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</si>
  <si>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</si>
  <si>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</si>
  <si>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</si>
  <si>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</si>
  <si>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</si>
  <si>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</si>
  <si>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</si>
  <si>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</si>
  <si>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</si>
  <si>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</si>
  <si>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</si>
  <si>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</si>
  <si>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</si>
  <si>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</si>
  <si>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</si>
  <si>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</si>
  <si>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</si>
  <si>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</si>
  <si>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</si>
  <si>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</si>
  <si>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</si>
  <si>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</si>
  <si>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</si>
  <si>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</si>
  <si>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</si>
  <si>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</si>
  <si>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</si>
  <si>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</si>
  <si>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</si>
  <si>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</si>
  <si>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</si>
  <si>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</si>
  <si>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</si>
  <si>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</si>
  <si>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</si>
  <si>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</si>
  <si>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</si>
  <si>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</si>
  <si>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</si>
  <si>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</si>
  <si>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</si>
  <si>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</si>
  <si>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</si>
  <si>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</si>
  <si>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</si>
  <si>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</si>
  <si>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</si>
  <si>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</si>
  <si>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</si>
  <si>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</si>
  <si>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</si>
  <si>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</si>
  <si>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</si>
  <si>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</si>
  <si>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</si>
  <si>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</si>
  <si>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</si>
  <si>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</si>
  <si>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</si>
  <si>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</si>
  <si>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</si>
  <si>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</si>
  <si>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</si>
  <si>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</si>
  <si>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</si>
  <si>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</si>
  <si>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</si>
  <si>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</si>
  <si>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</si>
  <si>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</si>
  <si>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</si>
  <si>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</si>
  <si>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</si>
  <si>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</si>
  <si>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</si>
  <si>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</si>
  <si>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</si>
  <si>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</si>
  <si>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</si>
  <si>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</si>
  <si>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</si>
  <si>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</si>
  <si>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</si>
  <si>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</si>
  <si>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</si>
  <si>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</si>
  <si>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</si>
  <si>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</si>
  <si>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</si>
  <si>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</si>
  <si>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</si>
  <si>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</si>
  <si>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</si>
  <si>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</si>
  <si>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</si>
  <si>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</si>
  <si>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</si>
  <si>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</si>
  <si>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</si>
  <si>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</si>
  <si>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</si>
  <si>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</si>
  <si>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</si>
  <si>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</si>
  <si>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</si>
  <si>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</si>
  <si>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</si>
  <si>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</si>
  <si>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</si>
  <si>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</si>
  <si>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</si>
  <si>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</si>
  <si>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</si>
  <si>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</si>
  <si>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</si>
  <si>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</si>
  <si>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</si>
  <si>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</si>
  <si>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</si>
  <si>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</si>
  <si>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</si>
  <si>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</si>
  <si>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</si>
  <si>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</si>
  <si>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</si>
  <si>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</si>
  <si>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</si>
  <si>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</si>
  <si>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</si>
  <si>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</si>
  <si>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</si>
  <si>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</si>
  <si>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</si>
  <si>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</si>
  <si>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</si>
  <si>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</si>
  <si>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</si>
  <si>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</si>
  <si>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</si>
  <si>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</si>
  <si>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</si>
  <si>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</si>
  <si>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</si>
  <si>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</si>
  <si>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</si>
  <si>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</si>
  <si>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</si>
  <si>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</si>
  <si>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</si>
  <si>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</si>
  <si>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</si>
  <si>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</si>
  <si>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</si>
  <si>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</si>
  <si>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</si>
  <si>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</si>
  <si>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</si>
  <si>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</si>
  <si>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</si>
  <si>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</si>
  <si>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</si>
  <si>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</si>
  <si>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</si>
  <si>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</si>
  <si>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</si>
  <si>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</si>
  <si>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</si>
  <si>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</si>
  <si>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</si>
  <si>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</si>
  <si>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</si>
  <si>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</si>
  <si>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</si>
  <si>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</si>
  <si>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</si>
  <si>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</si>
  <si>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</si>
  <si>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</si>
  <si>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</si>
  <si>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</si>
  <si>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</si>
  <si>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</si>
  <si>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</si>
  <si>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</si>
  <si>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</si>
  <si>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</si>
  <si>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</si>
  <si>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</si>
  <si>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</si>
  <si>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</si>
  <si>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</si>
  <si>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</si>
  <si>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</si>
  <si>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</si>
  <si>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</si>
  <si>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</si>
  <si>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</si>
  <si>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</si>
  <si>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</si>
  <si>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</si>
  <si>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</si>
  <si>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</si>
  <si>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</si>
  <si>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</si>
  <si>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</si>
  <si>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</si>
  <si>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</si>
  <si>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</si>
  <si>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</si>
  <si>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</si>
  <si>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</si>
  <si>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</si>
  <si>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</si>
  <si>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</si>
  <si>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</si>
  <si>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</si>
  <si>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</si>
  <si>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</si>
  <si>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</si>
  <si>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</si>
  <si>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</si>
  <si>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</si>
  <si>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</si>
  <si>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</si>
  <si>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</si>
  <si>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</si>
  <si>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</si>
  <si>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</si>
  <si>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</si>
  <si>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</si>
  <si>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</si>
  <si>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</si>
  <si>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</si>
  <si>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</si>
  <si>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</si>
  <si>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</si>
  <si>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</si>
  <si>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</si>
  <si>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</si>
  <si>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</si>
  <si>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</si>
  <si>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</si>
  <si>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</si>
  <si>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</si>
  <si>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</si>
  <si>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</si>
  <si>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</si>
  <si>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</si>
  <si>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</si>
  <si>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</si>
  <si>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</si>
  <si>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</si>
  <si>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</si>
  <si>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</si>
  <si>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</si>
  <si>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</si>
  <si>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</si>
  <si>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</si>
  <si>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</si>
  <si>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</si>
  <si>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</si>
  <si>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</si>
  <si>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</si>
  <si>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</si>
  <si>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</si>
  <si>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</si>
  <si>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</si>
  <si>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</si>
  <si>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</si>
  <si>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</si>
  <si>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</si>
  <si>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</si>
  <si>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</si>
  <si>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</si>
  <si>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</si>
  <si>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</si>
  <si>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</si>
  <si>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</si>
  <si>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</si>
  <si>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</si>
  <si>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</si>
  <si>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</si>
  <si>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</si>
  <si>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</si>
  <si>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</si>
  <si>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</si>
  <si>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</si>
  <si>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</si>
  <si>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</si>
  <si>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</si>
  <si>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</si>
  <si>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</si>
  <si>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</si>
  <si>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</si>
  <si>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</si>
  <si>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</si>
  <si>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</si>
  <si>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</si>
  <si>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</si>
  <si>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</si>
  <si>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</si>
  <si>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</si>
  <si>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</si>
  <si>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</si>
  <si>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</si>
  <si>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</si>
  <si>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</si>
  <si>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</si>
  <si>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</si>
  <si>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</si>
  <si>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</si>
  <si>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</si>
  <si>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</si>
  <si>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</si>
  <si>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</si>
  <si>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</si>
  <si>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</si>
  <si>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</si>
  <si>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</si>
  <si>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</si>
  <si>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</si>
  <si>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</si>
  <si>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</si>
  <si>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</si>
  <si>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</si>
  <si>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</si>
  <si>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</si>
  <si>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</si>
  <si>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</si>
  <si>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</si>
  <si>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</si>
  <si>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</si>
  <si>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</si>
  <si>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</si>
  <si>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</si>
  <si>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</si>
  <si>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</si>
  <si>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</si>
  <si>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</si>
  <si>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</si>
  <si>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</si>
  <si>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</si>
  <si>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</si>
  <si>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</si>
  <si>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</si>
  <si>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</si>
  <si>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</si>
  <si>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</si>
  <si>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</si>
  <si>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</si>
  <si>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</si>
  <si>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</si>
  <si>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</si>
  <si>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</si>
  <si>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</si>
  <si>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</si>
  <si>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</si>
  <si>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</si>
  <si>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</si>
  <si>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</si>
  <si>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</si>
  <si>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</si>
  <si>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</si>
  <si>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</si>
  <si>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</si>
  <si>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</si>
  <si>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</si>
  <si>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</si>
  <si>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</si>
  <si>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</si>
  <si>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</si>
  <si>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</si>
  <si>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</si>
  <si>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</si>
  <si>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</si>
  <si>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</si>
  <si>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</si>
  <si>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</si>
  <si>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</si>
  <si>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</si>
  <si>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</si>
  <si>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</si>
  <si>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</si>
  <si>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</si>
  <si>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</si>
  <si>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</si>
  <si>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</si>
  <si>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</si>
  <si>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</si>
  <si>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</si>
  <si>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</si>
  <si>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</si>
  <si>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</si>
  <si>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</si>
  <si>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</si>
  <si>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</si>
  <si>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</si>
  <si>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</si>
  <si>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</si>
  <si>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</si>
  <si>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</si>
  <si>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</si>
  <si>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</si>
  <si>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</si>
  <si>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</si>
  <si>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</si>
  <si>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</si>
  <si>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</si>
  <si>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</si>
  <si>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</si>
  <si>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</si>
  <si>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</si>
  <si>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</si>
  <si>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</si>
  <si>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</si>
  <si>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</si>
  <si>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</si>
  <si>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</si>
  <si>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</si>
  <si>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</si>
  <si>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</si>
  <si>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</si>
  <si>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</si>
  <si>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</si>
  <si>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</si>
  <si>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</si>
  <si>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</si>
  <si>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</si>
  <si>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</si>
  <si>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</si>
  <si>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</si>
  <si>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</si>
  <si>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</si>
  <si>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</si>
  <si>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</si>
  <si>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</si>
  <si>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</si>
  <si>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</si>
  <si>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</si>
  <si>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</si>
  <si>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</si>
  <si>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</si>
  <si>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</si>
  <si>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</si>
  <si>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</si>
  <si>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</si>
  <si>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</si>
  <si>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</si>
  <si>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</si>
  <si>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</si>
  <si>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</si>
  <si>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</si>
  <si>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</si>
  <si>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</si>
  <si>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</si>
  <si>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</si>
  <si>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</si>
  <si>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</si>
  <si>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</si>
  <si>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</si>
  <si>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</si>
  <si>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</si>
  <si>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</si>
  <si>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</si>
  <si>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</si>
  <si>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</si>
  <si>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</si>
  <si>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</si>
  <si>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</si>
  <si>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</si>
  <si>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</si>
  <si>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</si>
  <si>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</si>
  <si>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</si>
  <si>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</si>
  <si>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</si>
  <si>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</si>
  <si>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</si>
  <si>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</si>
  <si>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</si>
  <si>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</si>
  <si>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</si>
  <si>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</si>
  <si>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</si>
  <si>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</si>
  <si>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</si>
  <si>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</si>
  <si>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</si>
  <si>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</si>
  <si>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</si>
  <si>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</si>
  <si>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</si>
  <si>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</si>
  <si>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</si>
  <si>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</si>
  <si>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</si>
  <si>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</si>
  <si>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</si>
  <si>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</si>
  <si>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</si>
  <si>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</si>
  <si>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</si>
  <si>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</si>
  <si>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</si>
  <si>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</si>
  <si>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</si>
  <si>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</si>
  <si>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</si>
  <si>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</si>
  <si>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</si>
  <si>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</si>
  <si>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</si>
  <si>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</si>
  <si>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</si>
  <si>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</si>
  <si>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</si>
  <si>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</si>
  <si>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</si>
  <si>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</si>
  <si>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</si>
  <si>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</si>
  <si>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</si>
  <si>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</si>
  <si>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</si>
  <si>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</si>
  <si>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</si>
  <si>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</si>
  <si>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</si>
  <si>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</si>
  <si>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</si>
  <si>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</si>
  <si>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</si>
  <si>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</si>
  <si>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</si>
  <si>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</si>
  <si>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</si>
  <si>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</si>
  <si>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</si>
  <si>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</si>
  <si>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</si>
  <si>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</si>
  <si>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</si>
  <si>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</si>
  <si>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</si>
  <si>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</si>
  <si>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</si>
  <si>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</si>
  <si>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</si>
  <si>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</si>
  <si>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</si>
  <si>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</si>
  <si>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</si>
  <si>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</si>
  <si>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</si>
  <si>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</si>
  <si>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</si>
  <si>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</si>
  <si>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</si>
  <si>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</si>
  <si>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</si>
  <si>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</si>
  <si>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</si>
  <si>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</si>
  <si>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</si>
  <si>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</si>
  <si>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</si>
  <si>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</si>
  <si>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</si>
  <si>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</si>
  <si>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</si>
  <si>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</si>
  <si>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</si>
  <si>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</si>
  <si>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</si>
  <si>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</si>
  <si>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</si>
  <si>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</si>
  <si>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</si>
  <si>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</si>
  <si>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</si>
  <si>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</si>
  <si>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</si>
  <si>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</si>
  <si>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</si>
  <si>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</si>
  <si>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</si>
  <si>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</si>
  <si>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</si>
  <si>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</si>
  <si>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</si>
  <si>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</si>
  <si>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</si>
  <si>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</si>
  <si>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</si>
  <si>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</si>
  <si>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</si>
  <si>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</si>
  <si>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</si>
  <si>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</si>
  <si>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</si>
  <si>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</si>
  <si>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</si>
  <si>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</si>
  <si>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</si>
  <si>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</si>
  <si>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</si>
  <si>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</si>
  <si>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</si>
  <si>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</si>
  <si>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</si>
  <si>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</si>
  <si>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</si>
  <si>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</si>
  <si>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</si>
  <si>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</si>
  <si>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</si>
  <si>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</si>
  <si>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</si>
  <si>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</si>
  <si>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</si>
  <si>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</si>
  <si>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</si>
  <si>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</si>
  <si>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</si>
  <si>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</si>
  <si>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</si>
  <si>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</si>
  <si>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</si>
  <si>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</si>
  <si>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</si>
  <si>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</si>
  <si>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</si>
  <si>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</si>
  <si>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</si>
  <si>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</si>
  <si>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</si>
  <si>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</si>
  <si>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</si>
  <si>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</si>
  <si>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</si>
  <si>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</si>
  <si>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</si>
  <si>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</si>
  <si>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</si>
  <si>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</si>
  <si>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</si>
  <si>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</si>
  <si>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</si>
  <si>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</si>
  <si>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</si>
  <si>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</si>
  <si>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</si>
  <si>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</si>
  <si>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</si>
  <si>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</si>
  <si>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</si>
  <si>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</si>
  <si>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</si>
  <si>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</si>
  <si>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</si>
  <si>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</si>
  <si>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</si>
  <si>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</si>
  <si>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</si>
  <si>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</si>
  <si>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</si>
  <si>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</si>
  <si>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</si>
  <si>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</si>
  <si>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</si>
  <si>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</si>
  <si>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</si>
  <si>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</si>
  <si>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</si>
  <si>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</si>
  <si>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</si>
  <si>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</si>
  <si>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</si>
  <si>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</si>
  <si>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</si>
  <si>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</si>
  <si>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</si>
  <si>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</si>
  <si>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</si>
  <si>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</si>
  <si>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</si>
  <si>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</si>
  <si>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</si>
  <si>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</si>
  <si>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</si>
  <si>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</si>
  <si>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</si>
  <si>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</si>
  <si>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</si>
  <si>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</si>
  <si>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</si>
  <si>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</si>
  <si>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</si>
  <si>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</si>
  <si>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</si>
  <si>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</si>
  <si>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</si>
  <si>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</si>
  <si>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</si>
  <si>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</si>
  <si>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</si>
  <si>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</si>
  <si>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</si>
  <si>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</si>
  <si>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</si>
  <si>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</si>
  <si>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</si>
  <si>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</si>
  <si>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</si>
  <si>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</si>
  <si>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</si>
  <si>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</si>
  <si>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</si>
  <si>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</si>
  <si>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</si>
  <si>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</si>
  <si>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</si>
  <si>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</si>
  <si>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</si>
  <si>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</si>
  <si>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</si>
  <si>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</si>
  <si>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</si>
  <si>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</si>
  <si>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</si>
  <si>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</si>
  <si>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</si>
  <si>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</si>
  <si>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</si>
  <si>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</si>
  <si>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</si>
  <si>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</si>
  <si>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</si>
  <si>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</si>
  <si>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</si>
  <si>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</si>
  <si>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</si>
  <si>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</si>
  <si>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</si>
  <si>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</si>
  <si>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</si>
  <si>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</si>
  <si>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</si>
  <si>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</si>
  <si>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</si>
  <si>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</si>
  <si>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</si>
  <si>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</si>
  <si>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</si>
  <si>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</si>
  <si>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</si>
  <si>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</si>
  <si>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</si>
  <si>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</si>
  <si>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</si>
  <si>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</si>
  <si>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</si>
  <si>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</si>
  <si>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</si>
  <si>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</si>
  <si>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</si>
  <si>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</si>
  <si>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</si>
  <si>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</si>
  <si>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</si>
  <si>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</si>
  <si>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</si>
  <si>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</si>
  <si>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</si>
  <si>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</si>
  <si>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</si>
  <si>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</si>
  <si>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</si>
  <si>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</si>
  <si>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</si>
  <si>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</si>
  <si>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</si>
  <si>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</si>
  <si>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</si>
  <si>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</si>
  <si>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</si>
  <si>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</si>
  <si>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</si>
  <si>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</si>
  <si>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</si>
  <si>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</si>
  <si>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</si>
  <si>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</si>
  <si>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</si>
  <si>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</si>
  <si>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</si>
  <si>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</si>
  <si>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</si>
  <si>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</si>
  <si>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</si>
  <si>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</si>
  <si>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</si>
  <si>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</si>
  <si>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</si>
  <si>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</si>
  <si>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</si>
  <si>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</si>
  <si>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</si>
  <si>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</si>
  <si>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</si>
  <si>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</si>
  <si>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</si>
  <si>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</si>
  <si>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</si>
  <si>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</si>
  <si>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</si>
  <si>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</si>
  <si>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</si>
  <si>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</si>
  <si>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</si>
  <si>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</si>
  <si>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</si>
  <si>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</si>
  <si>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</si>
  <si>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</si>
  <si>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</si>
  <si>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</si>
  <si>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</si>
  <si>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</si>
  <si>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</si>
  <si>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</si>
  <si>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</si>
  <si>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</si>
  <si>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</si>
  <si>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</si>
  <si>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</si>
  <si>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</si>
  <si>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</si>
  <si>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</si>
  <si>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</si>
  <si>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</si>
  <si>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</si>
  <si>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</si>
  <si>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</si>
  <si>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</si>
  <si>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</si>
  <si>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</si>
  <si>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</si>
  <si>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</si>
  <si>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</si>
  <si>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</si>
  <si>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</si>
  <si>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</si>
  <si>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</si>
  <si>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</si>
  <si>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</si>
  <si>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</si>
  <si>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</si>
  <si>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</si>
  <si>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</si>
  <si>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</si>
  <si>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</si>
  <si>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</si>
  <si>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</si>
  <si>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</si>
  <si>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</si>
  <si>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</si>
  <si>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</si>
  <si>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</si>
  <si>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</si>
  <si>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</si>
  <si>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</si>
  <si>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</si>
  <si>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</si>
  <si>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</si>
  <si>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</si>
  <si>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</si>
  <si>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</si>
  <si>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</si>
  <si>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</si>
  <si>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</si>
  <si>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</si>
  <si>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</si>
  <si>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</si>
  <si>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</si>
  <si>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</si>
  <si>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</si>
  <si>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</si>
  <si>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</si>
  <si>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</si>
  <si>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</si>
  <si>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</si>
  <si>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</si>
  <si>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</si>
  <si>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</si>
  <si>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</si>
  <si>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</si>
  <si>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</si>
  <si>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</si>
  <si>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</si>
  <si>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</si>
  <si>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</si>
  <si>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</si>
  <si>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</si>
  <si>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</si>
  <si>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</si>
  <si>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</si>
  <si>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</si>
  <si>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</si>
  <si>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</si>
  <si>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</si>
  <si>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</si>
  <si>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</si>
  <si>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</si>
  <si>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</si>
  <si>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</si>
  <si>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</si>
  <si>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</si>
  <si>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</si>
  <si>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</si>
  <si>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</si>
  <si>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</si>
  <si>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</si>
  <si>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</si>
  <si>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</si>
  <si>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</si>
  <si>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</si>
  <si>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</si>
  <si>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</si>
  <si>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</si>
  <si>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</si>
  <si>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</si>
  <si>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</si>
  <si>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</si>
  <si>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</si>
  <si>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</si>
  <si>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</si>
  <si>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</si>
  <si>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</si>
  <si>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</si>
  <si>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</si>
  <si>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</si>
  <si>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</si>
  <si>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</si>
  <si>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</si>
  <si>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</si>
  <si>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</si>
  <si>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</si>
  <si>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</si>
  <si>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</si>
  <si>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</si>
  <si>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</si>
  <si>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</si>
  <si>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</si>
  <si>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</si>
  <si>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</si>
  <si>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</si>
  <si>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</si>
  <si>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</si>
  <si>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</si>
  <si>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</si>
  <si>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</si>
  <si>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</si>
  <si>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</si>
  <si>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</si>
  <si>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</si>
  <si>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</si>
  <si>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</si>
  <si>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</si>
  <si>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</si>
  <si>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</si>
  <si>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</si>
  <si>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</si>
  <si>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</si>
  <si>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</si>
  <si>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</si>
  <si>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</si>
  <si>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</si>
  <si>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</si>
  <si>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</si>
  <si>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</si>
  <si>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</si>
  <si>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</si>
  <si>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</si>
  <si>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</si>
  <si>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</si>
  <si>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</si>
  <si>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</si>
  <si>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</si>
  <si>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</si>
  <si>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</si>
  <si>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</si>
  <si>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</si>
  <si>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</si>
  <si>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</si>
  <si>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</si>
  <si>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</si>
  <si>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</si>
  <si>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</si>
  <si>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</si>
  <si>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</si>
  <si>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</si>
  <si>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</si>
  <si>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</si>
  <si>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</si>
  <si>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</si>
  <si>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</si>
  <si>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</si>
  <si>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</si>
  <si>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</si>
  <si>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</si>
  <si>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</si>
  <si>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</si>
  <si>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</si>
  <si>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</si>
  <si>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</si>
  <si>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</si>
  <si>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</si>
  <si>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</si>
  <si>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</si>
  <si>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</si>
  <si>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</si>
  <si>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</si>
  <si>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</si>
  <si>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</si>
  <si>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</si>
  <si>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</si>
  <si>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</si>
  <si>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</si>
  <si>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</si>
  <si>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</si>
  <si>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</si>
  <si>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</si>
  <si>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</si>
  <si>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</si>
  <si>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</si>
  <si>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</si>
  <si>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</si>
  <si>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</si>
  <si>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</si>
  <si>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</si>
  <si>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</si>
  <si>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</si>
  <si>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</si>
  <si>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</si>
  <si>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</si>
  <si>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</si>
  <si>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</si>
  <si>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</si>
  <si>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</si>
  <si>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</si>
  <si>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</si>
  <si>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</si>
  <si>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</si>
  <si>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</si>
  <si>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</si>
  <si>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</si>
  <si>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</si>
  <si>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</si>
  <si>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</si>
  <si>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</si>
  <si>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</si>
  <si>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</si>
  <si>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</si>
  <si>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</si>
  <si>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</si>
  <si>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</si>
  <si>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</si>
  <si>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</si>
  <si>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</si>
  <si>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</si>
  <si>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</si>
  <si>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</si>
  <si>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</si>
  <si>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</si>
  <si>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</si>
  <si>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</si>
  <si>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</si>
  <si>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</si>
  <si>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</si>
  <si>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</si>
  <si>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</si>
  <si>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</si>
  <si>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</si>
  <si>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</si>
  <si>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</si>
  <si>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</si>
  <si>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</si>
  <si>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</si>
  <si>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</si>
  <si>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</si>
  <si>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</si>
  <si>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</si>
  <si>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</si>
  <si>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</si>
  <si>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</si>
  <si>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</si>
  <si>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</si>
  <si>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</si>
  <si>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</si>
  <si>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</si>
  <si>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</si>
  <si>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</si>
  <si>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</si>
  <si>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</si>
  <si>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</si>
  <si>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</si>
  <si>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</si>
  <si>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</si>
  <si>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</si>
  <si>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</si>
  <si>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</si>
  <si>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</si>
  <si>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</si>
  <si>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</si>
  <si>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</si>
  <si>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</si>
  <si>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</si>
  <si>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</si>
  <si>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</si>
  <si>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</si>
  <si>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</si>
  <si>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</si>
  <si>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</si>
  <si>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</si>
  <si>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</si>
  <si>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</si>
  <si>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</si>
  <si>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</si>
  <si>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</si>
  <si>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</si>
  <si>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</si>
  <si>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</si>
  <si>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</si>
  <si>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</si>
  <si>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</si>
  <si>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</si>
  <si>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</si>
  <si>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</si>
  <si>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</si>
  <si>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</si>
  <si>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</si>
  <si>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</si>
  <si>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</si>
  <si>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</si>
  <si>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</si>
  <si>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</si>
  <si>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</si>
  <si>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</si>
  <si>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</si>
  <si>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</si>
  <si>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</si>
  <si>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</si>
  <si>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</si>
  <si>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</si>
  <si>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</si>
  <si>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</si>
  <si>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</si>
  <si>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</si>
  <si>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</si>
  <si>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</si>
  <si>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</si>
  <si>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</si>
  <si>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</si>
  <si>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</si>
  <si>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</si>
  <si>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</si>
  <si>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</si>
  <si>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</si>
  <si>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</si>
  <si>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</si>
  <si>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</si>
  <si>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</si>
  <si>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</si>
  <si>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</si>
  <si>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</si>
  <si>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</si>
  <si>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</si>
  <si>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</si>
  <si>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</si>
  <si>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</si>
  <si>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</si>
  <si>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</si>
  <si>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</si>
  <si>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</si>
  <si>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</si>
  <si>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</si>
  <si>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</si>
  <si>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</si>
  <si>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</si>
  <si>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</si>
  <si>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</si>
  <si>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</si>
  <si>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</si>
  <si>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</si>
  <si>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</si>
  <si>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</si>
  <si>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</si>
  <si>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</si>
  <si>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</si>
  <si>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</si>
  <si>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</si>
  <si>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</si>
  <si>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</si>
  <si>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</si>
  <si>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</si>
  <si>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</si>
  <si>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</si>
  <si>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</si>
  <si>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</si>
  <si>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</si>
  <si>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</si>
  <si>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</si>
  <si>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</si>
  <si>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</si>
  <si>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</si>
  <si>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</si>
  <si>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</si>
  <si>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</si>
  <si>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</si>
  <si>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</si>
  <si>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</si>
  <si>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</si>
  <si>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</si>
  <si>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</si>
  <si>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</si>
  <si>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</si>
  <si>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</si>
  <si>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</si>
  <si>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</si>
  <si>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</si>
  <si>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</si>
  <si>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</si>
  <si>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</si>
  <si>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</si>
  <si>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</si>
  <si>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</si>
  <si>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</si>
  <si>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</si>
  <si>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</si>
  <si>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</si>
  <si>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</si>
  <si>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</si>
  <si>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</si>
  <si>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</si>
  <si>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</si>
  <si>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</si>
  <si>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</si>
  <si>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</si>
  <si>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</si>
  <si>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</si>
  <si>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</si>
  <si>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</si>
  <si>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</si>
  <si>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</si>
  <si>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</si>
  <si>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</si>
  <si>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</si>
  <si>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</si>
  <si>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</si>
  <si>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</si>
  <si>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</si>
  <si>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</si>
  <si>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</si>
  <si>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</si>
  <si>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</si>
  <si>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</si>
  <si>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</si>
  <si>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</si>
  <si>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</si>
  <si>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</si>
  <si>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</si>
  <si>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</si>
  <si>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</si>
  <si>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</si>
  <si>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</si>
  <si>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</si>
  <si>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</si>
  <si>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</si>
  <si>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</si>
  <si>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</si>
  <si>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</si>
  <si>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</si>
  <si>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</si>
  <si>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</si>
  <si>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</si>
  <si>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</si>
  <si>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</si>
  <si>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</si>
  <si>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</si>
  <si>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</si>
  <si>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</si>
  <si>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</si>
  <si>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</si>
  <si>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</si>
  <si>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</si>
  <si>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</si>
  <si>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</si>
  <si>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</si>
  <si>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</si>
  <si>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</si>
  <si>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</si>
  <si>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</si>
  <si>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</si>
  <si>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</si>
  <si>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</si>
  <si>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</si>
  <si>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</si>
  <si>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</si>
  <si>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</si>
  <si>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</si>
  <si>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</si>
  <si>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</si>
  <si>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</si>
  <si>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</si>
  <si>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</si>
  <si>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</si>
  <si>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</si>
  <si>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</si>
  <si>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</si>
  <si>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</si>
  <si>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</si>
  <si>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</si>
  <si>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</si>
  <si>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</si>
  <si>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</si>
  <si>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</si>
  <si>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</si>
  <si>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</si>
  <si>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</si>
  <si>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</si>
  <si>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</si>
  <si>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</si>
  <si>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</si>
  <si>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</si>
  <si>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</si>
  <si>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</si>
  <si>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</si>
  <si>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</si>
  <si>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</si>
  <si>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</si>
  <si>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</si>
  <si>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</si>
  <si>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</si>
  <si>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</si>
  <si>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</si>
  <si>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</si>
  <si>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</si>
  <si>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</si>
  <si>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</si>
  <si>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</si>
  <si>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</si>
  <si>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</si>
  <si>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</si>
  <si>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</si>
  <si>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</si>
  <si>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</si>
  <si>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</si>
  <si>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</si>
  <si>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</si>
  <si>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</si>
  <si>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</si>
  <si>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</si>
  <si>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</si>
  <si>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</si>
  <si>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</si>
  <si>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</si>
  <si>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</si>
  <si>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</si>
  <si>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</si>
  <si>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</si>
  <si>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</si>
  <si>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</si>
  <si>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</si>
  <si>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</si>
  <si>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</si>
  <si>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</si>
  <si>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</si>
  <si>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</si>
  <si>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</si>
  <si>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</si>
  <si>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</si>
  <si>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</si>
  <si>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</si>
  <si>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</si>
  <si>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</si>
  <si>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</si>
  <si>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</si>
  <si>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</si>
  <si>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</si>
  <si>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</si>
  <si>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</si>
  <si>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</si>
  <si>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</si>
  <si>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</si>
  <si>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</si>
  <si>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</si>
  <si>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</si>
  <si>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</si>
  <si>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</si>
  <si>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</si>
  <si>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</si>
  <si>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</si>
  <si>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</si>
  <si>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</si>
  <si>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</si>
  <si>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</si>
  <si>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</si>
  <si>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</si>
  <si>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</si>
  <si>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</si>
  <si>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</si>
  <si>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</si>
  <si>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</si>
  <si>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</si>
  <si>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</si>
  <si>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</si>
  <si>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</si>
  <si>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</si>
  <si>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</si>
  <si>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</si>
  <si>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</si>
  <si>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</si>
  <si>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</si>
  <si>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</si>
  <si>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</si>
  <si>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</si>
  <si>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</si>
  <si>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</si>
  <si>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</si>
  <si>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</si>
  <si>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</si>
  <si>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</si>
  <si>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</si>
  <si>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</si>
  <si>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</si>
  <si>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</si>
  <si>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</si>
  <si>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</si>
  <si>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</si>
  <si>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</si>
  <si>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</si>
  <si>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</si>
  <si>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</si>
  <si>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</si>
  <si>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</si>
  <si>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</si>
  <si>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</si>
  <si>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</si>
  <si>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</si>
  <si>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</si>
  <si>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</si>
  <si>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</si>
  <si>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</si>
  <si>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</si>
  <si>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</si>
  <si>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</si>
  <si>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</si>
  <si>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</si>
  <si>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</si>
  <si>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</si>
  <si>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</si>
  <si>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</si>
  <si>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</si>
  <si>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</si>
  <si>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</si>
  <si>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</si>
  <si>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</si>
  <si>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</si>
  <si>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</si>
  <si>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</si>
  <si>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</si>
  <si>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</si>
  <si>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</si>
  <si>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</si>
  <si>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</si>
  <si>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</si>
  <si>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</si>
  <si>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</si>
  <si>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</si>
  <si>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</si>
  <si>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</si>
  <si>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</si>
  <si>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</si>
  <si>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</si>
  <si>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</si>
  <si>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</si>
  <si>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</si>
  <si>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</si>
  <si>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</si>
  <si>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</si>
  <si>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</si>
  <si>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</si>
  <si>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</si>
  <si>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</si>
  <si>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</si>
  <si>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</si>
  <si>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</si>
  <si>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</si>
  <si>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</si>
  <si>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</si>
  <si>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</si>
  <si>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</si>
  <si>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</si>
  <si>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</si>
  <si>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</si>
  <si>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</si>
  <si>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</si>
  <si>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</si>
  <si>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</si>
  <si>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</si>
  <si>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</si>
  <si>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</si>
  <si>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</si>
  <si>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</si>
  <si>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</si>
  <si>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</si>
  <si>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</si>
  <si>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</si>
  <si>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</si>
  <si>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</si>
  <si>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</si>
  <si>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</si>
  <si>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</si>
  <si>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</si>
  <si>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</si>
  <si>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</si>
  <si>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</si>
  <si>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</si>
  <si>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</si>
  <si>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</si>
  <si>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</si>
  <si>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</si>
  <si>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</si>
  <si>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</si>
  <si>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</si>
  <si>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</si>
  <si>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</si>
  <si>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</si>
  <si>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</si>
  <si>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</si>
  <si>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</si>
  <si>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</si>
  <si>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</si>
  <si>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</si>
  <si>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</si>
  <si>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</si>
  <si>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</si>
  <si>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</si>
  <si>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</si>
  <si>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</si>
  <si>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</si>
  <si>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</si>
  <si>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</si>
  <si>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</si>
  <si>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</si>
  <si>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</si>
  <si>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</si>
  <si>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</si>
  <si>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</si>
  <si>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</si>
  <si>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</si>
  <si>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</si>
  <si>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</si>
  <si>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</si>
  <si>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</si>
  <si>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</si>
  <si>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</si>
  <si>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</si>
  <si>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</si>
  <si>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</si>
  <si>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</si>
  <si>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</si>
  <si>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</si>
  <si>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</si>
  <si>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</si>
  <si>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</si>
  <si>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</si>
  <si>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</si>
  <si>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</si>
  <si>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</si>
  <si>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</si>
  <si>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</si>
  <si>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</si>
  <si>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</si>
  <si>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</si>
  <si>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</si>
  <si>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</si>
  <si>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</si>
  <si>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</si>
  <si>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</si>
  <si>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</si>
  <si>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</si>
  <si>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</si>
  <si>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</si>
  <si>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</si>
  <si>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</si>
  <si>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</si>
  <si>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</si>
  <si>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</si>
  <si>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</si>
  <si>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</si>
  <si>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</si>
  <si>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</si>
  <si>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</si>
  <si>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</si>
  <si>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</si>
  <si>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</si>
  <si>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</si>
  <si>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</si>
  <si>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</si>
  <si>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</si>
  <si>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</si>
  <si>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</si>
  <si>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</si>
  <si>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</si>
  <si>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</si>
  <si>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</si>
  <si>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</si>
  <si>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</si>
  <si>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</si>
  <si>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</si>
  <si>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</si>
  <si>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</si>
  <si>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</si>
  <si>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</si>
  <si>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</si>
  <si>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</si>
  <si>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</si>
  <si>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</si>
  <si>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</si>
  <si>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</si>
  <si>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</si>
  <si>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</si>
  <si>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</si>
  <si>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</si>
  <si>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</si>
  <si>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</si>
  <si>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</si>
  <si>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</si>
  <si>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</si>
  <si>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</si>
  <si>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</si>
  <si>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</si>
  <si>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</si>
  <si>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</si>
  <si>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</si>
  <si>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</si>
  <si>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</si>
  <si>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</si>
  <si>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</si>
  <si>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</si>
  <si>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</si>
  <si>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</si>
  <si>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</si>
  <si>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</si>
  <si>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</si>
  <si>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</si>
  <si>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</si>
  <si>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</si>
  <si>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</si>
  <si>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</si>
  <si>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</si>
  <si>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</si>
  <si>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</si>
  <si>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</si>
  <si>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</si>
  <si>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</si>
  <si>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</si>
  <si>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</si>
  <si>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</si>
  <si>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</si>
  <si>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</si>
  <si>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</si>
  <si>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</si>
  <si>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</si>
  <si>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</si>
  <si>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</si>
  <si>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</si>
  <si>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</si>
  <si>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</si>
  <si>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</si>
  <si>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</si>
  <si>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</si>
  <si>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</si>
  <si>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</si>
  <si>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</si>
  <si>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</si>
  <si>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</si>
  <si>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</si>
  <si>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</si>
  <si>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</si>
  <si>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</si>
  <si>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</si>
  <si>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</si>
  <si>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</si>
  <si>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</si>
  <si>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</si>
  <si>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</si>
  <si>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</si>
  <si>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</si>
  <si>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</si>
  <si>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</si>
  <si>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</si>
  <si>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</si>
  <si>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</si>
  <si>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</si>
  <si>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</si>
  <si>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</si>
  <si>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</si>
  <si>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</si>
  <si>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</si>
  <si>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</si>
  <si>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</si>
  <si>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</si>
  <si>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</si>
  <si>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</si>
  <si>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</si>
  <si>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</si>
  <si>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</si>
  <si>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</si>
  <si>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</si>
  <si>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</si>
  <si>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</si>
  <si>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</si>
  <si>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</si>
  <si>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</si>
  <si>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</si>
  <si>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</si>
  <si>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</si>
  <si>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</si>
  <si>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</si>
  <si>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</si>
  <si>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</si>
  <si>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</si>
  <si>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</si>
  <si>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</si>
  <si>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</si>
  <si>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</si>
  <si>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</si>
  <si>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</si>
  <si>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</si>
  <si>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</si>
  <si>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</si>
  <si>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</si>
  <si>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</si>
  <si>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</si>
  <si>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</si>
  <si>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</si>
  <si>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</si>
  <si>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</si>
  <si>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</si>
  <si>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</si>
  <si>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</si>
  <si>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</si>
  <si>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</si>
  <si>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</si>
  <si>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</si>
  <si>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</si>
  <si>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</si>
  <si>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</si>
  <si>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</si>
  <si>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</si>
  <si>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</si>
  <si>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</si>
  <si>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</si>
  <si>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</si>
  <si>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</si>
  <si>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</si>
  <si>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</si>
  <si>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</si>
  <si>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</si>
  <si>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</si>
  <si>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</si>
  <si>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</si>
  <si>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</si>
  <si>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</si>
  <si>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</si>
  <si>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</si>
  <si>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</si>
  <si>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</si>
  <si>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</si>
  <si>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</si>
  <si>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</si>
  <si>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</si>
  <si>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</si>
  <si>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</si>
  <si>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</si>
  <si>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</si>
  <si>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</si>
  <si>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</si>
  <si>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</si>
  <si>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</si>
  <si>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</si>
  <si>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</si>
  <si>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</si>
  <si>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</si>
  <si>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</si>
  <si>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</si>
  <si>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</si>
  <si>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</si>
  <si>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</si>
  <si>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</si>
  <si>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</si>
  <si>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</si>
  <si>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</si>
  <si>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</si>
  <si>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</si>
  <si>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</si>
  <si>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</si>
  <si>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</si>
  <si>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</si>
  <si>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</si>
  <si>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</si>
  <si>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</si>
  <si>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</si>
  <si>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</si>
  <si>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</si>
  <si>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</si>
  <si>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</si>
  <si>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</si>
  <si>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</si>
  <si>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</si>
  <si>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</si>
  <si>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</si>
  <si>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</si>
  <si>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</si>
  <si>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</si>
  <si>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</si>
  <si>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</si>
  <si>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</si>
  <si>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</si>
  <si>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</si>
  <si>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</si>
  <si>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</si>
  <si>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</si>
  <si>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</si>
  <si>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</si>
  <si>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</si>
  <si>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</si>
  <si>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</si>
  <si>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</si>
  <si>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</si>
  <si>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</si>
  <si>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</si>
  <si>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</si>
  <si>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</si>
  <si>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</si>
  <si>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</si>
  <si>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</si>
  <si>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</si>
  <si>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</si>
  <si>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</si>
  <si>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</si>
  <si>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</si>
  <si>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</si>
  <si>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</si>
  <si>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</si>
  <si>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</si>
  <si>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</si>
  <si>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</si>
  <si>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</si>
  <si>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</si>
  <si>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</si>
  <si>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</si>
  <si>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</si>
  <si>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</si>
  <si>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</si>
  <si>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</si>
  <si>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</si>
  <si>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</si>
  <si>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</si>
  <si>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</si>
  <si>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</si>
  <si>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</si>
  <si>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</si>
  <si>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</si>
  <si>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</si>
  <si>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</si>
  <si>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</si>
  <si>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</si>
  <si>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</si>
  <si>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</si>
  <si>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</si>
  <si>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</si>
  <si>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</si>
  <si>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</si>
  <si>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</si>
  <si>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</si>
  <si>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</si>
  <si>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</si>
  <si>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</si>
  <si>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</si>
  <si>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</si>
  <si>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</si>
  <si>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</si>
  <si>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</si>
  <si>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</si>
  <si>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</si>
  <si>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</si>
  <si>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</si>
  <si>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</si>
  <si>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</si>
  <si>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</si>
  <si>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</si>
  <si>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</si>
  <si>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</si>
  <si>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</si>
  <si>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</si>
  <si>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</si>
  <si>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</si>
  <si>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</si>
  <si>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</si>
  <si>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</si>
  <si>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</si>
  <si>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</si>
  <si>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</si>
  <si>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</si>
  <si>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</si>
  <si>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</si>
  <si>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</si>
  <si>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</si>
  <si>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</si>
  <si>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</si>
  <si>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</si>
  <si>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</si>
  <si>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</si>
  <si>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</si>
  <si>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</si>
  <si>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</si>
  <si>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</si>
  <si>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</si>
  <si>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</si>
  <si>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</si>
  <si>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</si>
  <si>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</si>
  <si>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</si>
  <si>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</si>
  <si>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</si>
  <si>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</si>
  <si>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</si>
  <si>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</si>
  <si>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</si>
  <si>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</si>
  <si>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</si>
  <si>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</si>
  <si>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</si>
  <si>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</si>
  <si>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</si>
  <si>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</si>
  <si>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</si>
  <si>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</si>
  <si>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</si>
  <si>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</si>
  <si>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</si>
  <si>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</si>
  <si>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</si>
  <si>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</si>
  <si>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</si>
  <si>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</si>
  <si>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</si>
  <si>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</si>
  <si>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</si>
  <si>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</si>
  <si>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</si>
  <si>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</si>
  <si>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</si>
  <si>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</si>
  <si>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</si>
  <si>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</si>
  <si>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</si>
  <si>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</si>
  <si>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</si>
  <si>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</si>
  <si>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</si>
  <si>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</si>
  <si>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</si>
  <si>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</si>
  <si>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</si>
  <si>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</si>
  <si>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</si>
  <si>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</si>
  <si>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</si>
  <si>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</si>
  <si>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</si>
  <si>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</si>
  <si>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</si>
  <si>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</si>
  <si>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</si>
  <si>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</si>
  <si>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</si>
  <si>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</si>
  <si>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</si>
  <si>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</si>
  <si>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</si>
  <si>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</si>
  <si>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</si>
  <si>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</si>
  <si>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</si>
  <si>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</si>
  <si>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</si>
  <si>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</si>
  <si>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</si>
  <si>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</si>
  <si>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</si>
  <si>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</si>
  <si>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</si>
  <si>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</si>
  <si>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</si>
  <si>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</si>
  <si>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</si>
  <si>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</si>
  <si>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</si>
  <si>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</si>
  <si>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</si>
  <si>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</si>
  <si>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</si>
  <si>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</si>
  <si>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</si>
  <si>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</si>
  <si>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</si>
  <si>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</si>
  <si>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</si>
  <si>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</si>
  <si>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</si>
  <si>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</si>
  <si>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</si>
  <si>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</si>
  <si>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</si>
  <si>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</si>
  <si>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</si>
  <si>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</si>
  <si>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</si>
  <si>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</si>
  <si>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</si>
  <si>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</si>
  <si>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</si>
  <si>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</si>
  <si>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</si>
  <si>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</si>
  <si>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</si>
  <si>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</si>
  <si>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</si>
  <si>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</si>
  <si>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</si>
  <si>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</si>
  <si>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</si>
  <si>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</si>
  <si>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</si>
  <si>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</si>
  <si>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</si>
  <si>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</si>
  <si>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</si>
  <si>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</si>
  <si>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</si>
  <si>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</si>
  <si>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</si>
  <si>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</si>
  <si>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</si>
  <si>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</si>
  <si>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</si>
  <si>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</si>
  <si>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</si>
  <si>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</si>
  <si>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</si>
  <si>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</si>
  <si>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</si>
  <si>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</si>
  <si>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</si>
  <si>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</si>
  <si>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</si>
  <si>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</si>
  <si>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</si>
  <si>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</si>
  <si>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</si>
  <si>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</si>
  <si>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</si>
  <si>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</si>
  <si>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</si>
  <si>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</si>
  <si>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</si>
  <si>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</si>
  <si>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</si>
  <si>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</si>
  <si>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</si>
  <si>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</si>
  <si>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</si>
  <si>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</si>
  <si>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</si>
  <si>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</si>
  <si>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</si>
  <si>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</si>
  <si>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</si>
  <si>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</si>
  <si>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</si>
  <si>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</si>
  <si>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</si>
  <si>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</si>
  <si>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</si>
  <si>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</si>
  <si>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</si>
  <si>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</si>
  <si>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</si>
  <si>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</si>
  <si>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</si>
  <si>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</si>
  <si>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</si>
  <si>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</si>
  <si>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</si>
  <si>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</si>
  <si>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</si>
  <si>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</si>
  <si>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</si>
  <si>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</si>
  <si>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</si>
  <si>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</si>
  <si>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</si>
  <si>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</si>
  <si>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</si>
  <si>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</si>
  <si>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</si>
  <si>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</si>
  <si>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</si>
  <si>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</si>
  <si>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</si>
  <si>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</si>
  <si>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</si>
  <si>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</si>
  <si>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</si>
  <si>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</si>
  <si>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</si>
  <si>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</si>
  <si>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</si>
  <si>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</si>
  <si>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</si>
  <si>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</si>
  <si>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</si>
  <si>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</si>
  <si>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</si>
  <si>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</si>
  <si>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</si>
  <si>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</si>
  <si>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</si>
  <si>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</si>
  <si>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</si>
  <si>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</si>
  <si>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</si>
  <si>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</si>
  <si>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</si>
  <si>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</si>
  <si>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</si>
  <si>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</si>
  <si>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</si>
  <si>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</si>
  <si>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</si>
  <si>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</si>
  <si>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</si>
  <si>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</si>
  <si>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</si>
  <si>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</si>
  <si>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</si>
  <si>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</si>
  <si>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</si>
  <si>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</si>
  <si>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</si>
  <si>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</si>
  <si>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</si>
  <si>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</si>
  <si>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</si>
  <si>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</si>
  <si>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</si>
  <si>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</si>
  <si>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</si>
  <si>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</si>
  <si>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</si>
  <si>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</si>
  <si>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</si>
  <si>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</si>
  <si>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</si>
  <si>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</si>
  <si>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</si>
  <si>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</si>
  <si>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</si>
  <si>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</si>
  <si>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</si>
  <si>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</si>
  <si>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</si>
  <si>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</si>
  <si>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</si>
  <si>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</si>
  <si>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</si>
  <si>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</si>
  <si>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</si>
  <si>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</si>
  <si>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</si>
  <si>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</si>
  <si>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</si>
  <si>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</si>
  <si>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</si>
  <si>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</si>
  <si>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</si>
  <si>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</si>
  <si>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</si>
  <si>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</si>
  <si>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</si>
  <si>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</si>
  <si>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</si>
  <si>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</si>
  <si>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</si>
  <si>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</si>
  <si>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</si>
  <si>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</si>
  <si>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</si>
  <si>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</si>
  <si>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</si>
  <si>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</si>
  <si>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</si>
  <si>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</si>
  <si>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</si>
  <si>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</si>
  <si>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</si>
  <si>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</si>
  <si>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</si>
  <si>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</si>
  <si>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</si>
  <si>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</si>
  <si>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</si>
  <si>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</si>
  <si>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</si>
  <si>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</si>
  <si>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</si>
  <si>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</si>
  <si>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</si>
  <si>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</si>
  <si>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</si>
  <si>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</si>
  <si>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</si>
  <si>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</si>
  <si>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</si>
  <si>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</si>
  <si>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</si>
  <si>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</si>
  <si>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</si>
  <si>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</si>
  <si>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</si>
  <si>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</si>
  <si>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</si>
  <si>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</si>
  <si>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</si>
  <si>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</si>
  <si>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</si>
  <si>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</si>
  <si>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</si>
  <si>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</si>
  <si>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</si>
  <si>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</si>
  <si>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</si>
  <si>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</si>
  <si>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</si>
  <si>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</si>
  <si>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</si>
  <si>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</si>
  <si>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</si>
  <si>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</si>
  <si>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</si>
  <si>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</si>
  <si>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</si>
  <si>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</si>
  <si>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</si>
  <si>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</si>
  <si>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</si>
  <si>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</si>
  <si>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</si>
  <si>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</si>
  <si>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</si>
  <si>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</si>
  <si>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</si>
  <si>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</si>
  <si>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</si>
  <si>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</si>
  <si>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</si>
  <si>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</si>
  <si>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</si>
  <si>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</si>
  <si>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</si>
  <si>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</si>
  <si>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</si>
  <si>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</si>
  <si>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</si>
  <si>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</si>
  <si>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</si>
  <si>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</si>
  <si>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</si>
  <si>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</si>
  <si>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</si>
  <si>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</si>
  <si>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</si>
  <si>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</si>
  <si>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</si>
  <si>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</si>
  <si>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</si>
  <si>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</si>
  <si>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</si>
  <si>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</si>
  <si>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</si>
  <si>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</si>
  <si>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</si>
  <si>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</si>
  <si>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</si>
  <si>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</si>
  <si>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</si>
  <si>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</si>
  <si>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</si>
  <si>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</si>
  <si>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</si>
  <si>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</si>
  <si>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</si>
  <si>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</si>
  <si>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</si>
  <si>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</si>
  <si>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</si>
  <si>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</si>
  <si>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</si>
  <si>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</si>
  <si>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</si>
  <si>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</si>
  <si>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</si>
  <si>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</si>
  <si>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</si>
  <si>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</si>
  <si>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</si>
  <si>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</si>
  <si>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</si>
  <si>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</si>
  <si>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</si>
  <si>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</si>
  <si>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</si>
  <si>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</si>
  <si>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</si>
  <si>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</si>
  <si>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</si>
  <si>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</si>
  <si>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</si>
  <si>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</si>
  <si>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</si>
  <si>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</si>
  <si>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</si>
  <si>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</si>
  <si>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</si>
  <si>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</si>
  <si>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</si>
  <si>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</si>
  <si>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</si>
  <si>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</si>
  <si>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</si>
  <si>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</si>
  <si>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</si>
  <si>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</si>
  <si>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</si>
  <si>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</si>
  <si>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</si>
  <si>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</si>
  <si>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</si>
  <si>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</si>
  <si>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</si>
  <si>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</si>
  <si>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</si>
  <si>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</si>
  <si>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</si>
  <si>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</si>
  <si>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</si>
  <si>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</si>
  <si>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</si>
  <si>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</si>
  <si>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</si>
  <si>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</si>
  <si>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</si>
  <si>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</si>
  <si>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</si>
  <si>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</si>
  <si>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</si>
  <si>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</si>
  <si>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</si>
  <si>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</si>
  <si>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</si>
  <si>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</si>
  <si>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</si>
  <si>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</si>
  <si>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</si>
  <si>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</si>
  <si>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</si>
  <si>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</si>
  <si>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</si>
  <si>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</si>
  <si>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</si>
  <si>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</si>
  <si>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</si>
  <si>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</si>
  <si>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</si>
  <si>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</si>
  <si>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</si>
  <si>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</si>
  <si>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</si>
  <si>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</si>
  <si>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</si>
  <si>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</si>
  <si>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</si>
  <si>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</si>
  <si>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</si>
  <si>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</si>
  <si>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</si>
  <si>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</si>
  <si>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</si>
  <si>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</si>
  <si>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</si>
  <si>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</si>
  <si>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</si>
  <si>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</si>
  <si>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</si>
  <si>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</si>
  <si>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</si>
  <si>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</si>
  <si>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</si>
  <si>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</si>
  <si>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</si>
  <si>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</si>
  <si>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</si>
  <si>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</si>
  <si>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</si>
  <si>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</si>
  <si>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</si>
  <si>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</si>
  <si>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</si>
  <si>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</si>
  <si>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</si>
  <si>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</si>
  <si>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</si>
  <si>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</si>
  <si>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</si>
  <si>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</si>
  <si>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</si>
  <si>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</si>
  <si>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</si>
  <si>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</si>
  <si>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</si>
  <si>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</si>
  <si>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</si>
  <si>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</si>
  <si>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</si>
  <si>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</si>
  <si>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</si>
  <si>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</si>
  <si>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</si>
  <si>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</si>
  <si>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</si>
  <si>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</si>
  <si>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</si>
  <si>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</si>
  <si>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</si>
  <si>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</si>
  <si>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</si>
  <si>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</si>
  <si>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</si>
  <si>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</si>
  <si>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</si>
  <si>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</si>
  <si>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</si>
  <si>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</si>
  <si>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</si>
  <si>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</si>
  <si>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</si>
  <si>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</si>
  <si>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</si>
  <si>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</si>
  <si>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</si>
  <si>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</si>
  <si>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</si>
  <si>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</si>
  <si>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</si>
  <si>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</si>
  <si>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</si>
  <si>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</si>
  <si>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</si>
  <si>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</si>
  <si>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</si>
  <si>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</si>
  <si>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</si>
  <si>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</si>
  <si>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</si>
  <si>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</si>
  <si>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</si>
  <si>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</si>
  <si>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</si>
  <si>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</si>
  <si>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</si>
  <si>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</si>
  <si>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</si>
  <si>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</si>
  <si>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</si>
  <si>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</si>
  <si>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</si>
  <si>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</si>
  <si>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</si>
  <si>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</si>
  <si>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</si>
  <si>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</si>
  <si>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</si>
  <si>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</si>
  <si>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</si>
  <si>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</si>
  <si>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</si>
  <si>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</si>
  <si>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</si>
  <si>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</si>
  <si>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</si>
  <si>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</si>
  <si>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</si>
  <si>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</si>
  <si>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</si>
  <si>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</si>
  <si>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</si>
  <si>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</si>
  <si>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</si>
  <si>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</si>
  <si>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</si>
  <si>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</si>
  <si>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</si>
  <si>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</si>
  <si>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</si>
  <si>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</si>
  <si>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</si>
  <si>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</si>
  <si>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</si>
  <si>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</si>
  <si>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</si>
  <si>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</si>
  <si>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</si>
  <si>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</si>
  <si>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</si>
  <si>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</si>
  <si>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</si>
  <si>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</si>
  <si>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</si>
  <si>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</si>
  <si>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</si>
  <si>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</si>
  <si>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</si>
  <si>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</si>
  <si>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</si>
  <si>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</si>
  <si>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</si>
  <si>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</si>
  <si>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</si>
  <si>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</si>
  <si>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</si>
  <si>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</si>
  <si>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</si>
  <si>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</si>
  <si>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</si>
  <si>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</si>
  <si>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</si>
  <si>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</si>
  <si>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</si>
  <si>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</si>
  <si>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</si>
  <si>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</si>
  <si>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</si>
  <si>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</si>
  <si>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</si>
  <si>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</si>
  <si>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</si>
  <si>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</si>
  <si>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</si>
  <si>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</si>
  <si>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</si>
  <si>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</si>
  <si>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</si>
  <si>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</si>
  <si>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</si>
  <si>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</si>
  <si>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</si>
  <si>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</si>
  <si>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</si>
  <si>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</si>
  <si>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</si>
  <si>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</si>
  <si>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</si>
  <si>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</si>
  <si>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</si>
  <si>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</si>
  <si>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</si>
  <si>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</si>
  <si>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</si>
  <si>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</si>
  <si>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</si>
  <si>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</si>
  <si>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</si>
  <si>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</si>
  <si>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</si>
  <si>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</si>
  <si>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</si>
  <si>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</si>
  <si>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</si>
  <si>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</si>
  <si>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</si>
  <si>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</si>
  <si>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</si>
  <si>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</si>
  <si>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</si>
  <si>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</si>
  <si>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</si>
  <si>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</si>
  <si>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</si>
  <si>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</si>
  <si>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</si>
  <si>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</si>
  <si>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</si>
  <si>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</si>
  <si>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</si>
  <si>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</si>
  <si>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</si>
  <si>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</si>
  <si>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</si>
  <si>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</si>
  <si>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</si>
  <si>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</si>
  <si>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</si>
  <si>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</si>
  <si>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</si>
  <si>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</si>
  <si>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</si>
  <si>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</si>
  <si>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</si>
  <si>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</si>
  <si>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</si>
  <si>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</si>
  <si>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</si>
  <si>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</si>
  <si>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</si>
  <si>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</si>
  <si>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</si>
  <si>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</si>
  <si>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</si>
  <si>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</si>
  <si>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</si>
  <si>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</si>
  <si>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</si>
  <si>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</si>
  <si>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</si>
  <si>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</si>
  <si>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</si>
  <si>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</si>
  <si>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</si>
  <si>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</si>
  <si>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</si>
  <si>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</si>
  <si>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</si>
  <si>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</si>
  <si>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</si>
  <si>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</si>
  <si>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</si>
  <si>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</si>
  <si>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</si>
  <si>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</si>
  <si>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</si>
  <si>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</si>
  <si>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</si>
  <si>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</si>
  <si>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</si>
  <si>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</si>
  <si>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</si>
  <si>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</si>
  <si>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</si>
  <si>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</si>
  <si>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</si>
  <si>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</si>
  <si>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</si>
  <si>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</si>
  <si>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</si>
  <si>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</si>
  <si>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</si>
  <si>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</si>
  <si>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</si>
  <si>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</si>
  <si>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</si>
  <si>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</si>
  <si>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</si>
  <si>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</si>
  <si>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</si>
  <si>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</si>
  <si>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</si>
  <si>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</si>
  <si>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</si>
  <si>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</si>
  <si>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</si>
  <si>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</si>
  <si>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</si>
  <si>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</si>
  <si>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</si>
  <si>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</si>
  <si>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</si>
  <si>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</si>
  <si>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</si>
  <si>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</si>
  <si>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</si>
  <si>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</si>
  <si>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</si>
  <si>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</si>
  <si>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</si>
  <si>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</si>
  <si>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</si>
  <si>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</si>
  <si>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</si>
  <si>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</si>
  <si>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</si>
  <si>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</si>
  <si>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</si>
  <si>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</si>
  <si>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</si>
  <si>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</si>
  <si>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</si>
  <si>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</si>
  <si>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</si>
  <si>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</si>
  <si>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</si>
  <si>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</si>
  <si>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</si>
  <si>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</si>
  <si>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</si>
  <si>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</si>
  <si>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</si>
  <si>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</si>
  <si>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</si>
  <si>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</si>
  <si>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</si>
  <si>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</si>
  <si>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</si>
  <si>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</si>
  <si>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</si>
  <si>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</si>
  <si>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</si>
  <si>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</si>
  <si>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</si>
  <si>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</si>
  <si>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</si>
  <si>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</si>
  <si>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</si>
  <si>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</si>
  <si>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</si>
  <si>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</si>
  <si>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</si>
  <si>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</si>
  <si>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</si>
  <si>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</si>
  <si>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</si>
  <si>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</si>
  <si>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</si>
  <si>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</si>
  <si>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</si>
  <si>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</si>
  <si>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</si>
  <si>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</si>
  <si>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</si>
  <si>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</si>
  <si>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</si>
  <si>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</si>
  <si>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</si>
  <si>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</si>
  <si>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</si>
  <si>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</si>
  <si>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</si>
  <si>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</si>
  <si>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</si>
  <si>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</si>
  <si>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</si>
  <si>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</si>
  <si>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</si>
  <si>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</si>
  <si>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</si>
  <si>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</si>
  <si>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</si>
  <si>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</si>
  <si>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</si>
  <si>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</si>
  <si>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</si>
  <si>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</si>
  <si>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</si>
  <si>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</si>
  <si>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</si>
  <si>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</si>
  <si>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</si>
  <si>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</si>
  <si>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</si>
  <si>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</si>
  <si>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</si>
  <si>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</si>
  <si>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</si>
  <si>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</si>
  <si>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</si>
  <si>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</si>
  <si>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</si>
  <si>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</si>
  <si>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</si>
  <si>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</si>
  <si>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</si>
  <si>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</si>
  <si>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</si>
  <si>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</si>
  <si>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</si>
  <si>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</si>
  <si>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</si>
  <si>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</si>
  <si>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</si>
  <si>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</si>
  <si>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</si>
  <si>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</si>
  <si>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</si>
  <si>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</si>
  <si>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</si>
  <si>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</si>
  <si>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</si>
  <si>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</si>
  <si>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</si>
  <si>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</si>
  <si>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</si>
  <si>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</si>
  <si>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</si>
  <si>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</si>
  <si>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</si>
  <si>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</si>
  <si>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</si>
  <si>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</si>
  <si>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</si>
  <si>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</si>
  <si>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</si>
  <si>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</si>
  <si>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</si>
  <si>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</si>
  <si>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</si>
  <si>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</si>
  <si>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</si>
  <si>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</si>
  <si>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</si>
  <si>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</si>
  <si>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</si>
  <si>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</si>
  <si>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</si>
  <si>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</si>
  <si>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</si>
  <si>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</si>
  <si>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</si>
  <si>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</si>
  <si>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</si>
  <si>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</si>
  <si>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</si>
  <si>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</si>
  <si>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</si>
  <si>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</si>
  <si>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</si>
  <si>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</si>
  <si>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</si>
  <si>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</si>
  <si>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</si>
  <si>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</si>
  <si>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</si>
  <si>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</si>
  <si>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</si>
  <si>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</si>
  <si>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</si>
  <si>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</si>
  <si>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</si>
  <si>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</si>
  <si>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</si>
  <si>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</si>
  <si>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</si>
  <si>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</si>
  <si>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</si>
  <si>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</si>
  <si>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</si>
  <si>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</si>
  <si>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</si>
  <si>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</si>
  <si>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</si>
  <si>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</si>
  <si>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</si>
  <si>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</si>
  <si>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</si>
  <si>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</si>
  <si>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</si>
  <si>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</si>
  <si>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</si>
  <si>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</si>
  <si>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</si>
  <si>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</si>
  <si>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</si>
  <si>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</si>
  <si>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</si>
  <si>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</si>
  <si>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</si>
  <si>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</si>
  <si>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</si>
  <si>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</si>
  <si>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</si>
  <si>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</si>
  <si>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</si>
  <si>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</si>
  <si>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</si>
  <si>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</si>
  <si>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</si>
  <si>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</si>
  <si>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</si>
  <si>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</si>
  <si>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</si>
  <si>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</si>
  <si>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</si>
  <si>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</si>
  <si>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</si>
  <si>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</si>
  <si>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</si>
  <si>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</si>
  <si>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</si>
  <si>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</si>
  <si>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</si>
  <si>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</si>
  <si>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</si>
  <si>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</si>
  <si>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</si>
  <si>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</si>
  <si>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</si>
  <si>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</si>
  <si>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</si>
  <si>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</si>
  <si>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</si>
  <si>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</si>
  <si>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</si>
  <si>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</si>
  <si>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</si>
  <si>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</si>
  <si>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</si>
  <si>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</si>
  <si>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</si>
  <si>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</si>
  <si>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</si>
  <si>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</si>
  <si>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</si>
  <si>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</si>
  <si>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</si>
  <si>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</si>
  <si>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</si>
  <si>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</si>
  <si>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</si>
  <si>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</si>
  <si>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</si>
  <si>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</si>
  <si>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</si>
  <si>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</si>
  <si>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</si>
  <si>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</si>
  <si>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</si>
  <si>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</si>
  <si>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</si>
  <si>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</si>
  <si>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</si>
  <si>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</si>
  <si>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</si>
  <si>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</si>
  <si>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</si>
  <si>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</si>
  <si>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</si>
  <si>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</si>
  <si>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</si>
  <si>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</si>
  <si>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</si>
  <si>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</si>
  <si>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</si>
  <si>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</si>
  <si>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</si>
  <si>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</si>
  <si>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</si>
  <si>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</si>
  <si>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</si>
  <si>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</si>
  <si>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</si>
  <si>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</si>
  <si>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</si>
  <si>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</si>
  <si>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</si>
  <si>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</si>
  <si>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</si>
  <si>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</si>
  <si>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</si>
  <si>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</si>
  <si>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</si>
  <si>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</si>
  <si>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</si>
  <si>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</si>
  <si>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</si>
  <si>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</si>
  <si>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</si>
  <si>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</si>
  <si>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</si>
  <si>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</si>
  <si>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</si>
  <si>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</si>
  <si>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</si>
  <si>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</si>
  <si>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</si>
  <si>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</si>
  <si>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</si>
  <si>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</si>
  <si>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</si>
  <si>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</si>
  <si>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</si>
  <si>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</si>
  <si>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</si>
  <si>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</si>
  <si>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</si>
  <si>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</si>
  <si>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</si>
  <si>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</si>
  <si>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</si>
  <si>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</si>
  <si>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</si>
  <si>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</si>
  <si>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</si>
  <si>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</si>
  <si>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</si>
  <si>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</si>
  <si>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</si>
  <si>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</si>
  <si>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</si>
  <si>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</si>
  <si>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</si>
  <si>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</si>
  <si>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</si>
  <si>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</si>
  <si>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</si>
  <si>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</si>
  <si>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</si>
  <si>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</si>
  <si>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</si>
  <si>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</si>
  <si>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</si>
  <si>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</si>
  <si>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</si>
  <si>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</si>
  <si>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</si>
  <si>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</si>
  <si>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</si>
  <si>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</si>
  <si>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</si>
  <si>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</si>
  <si>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</si>
  <si>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</si>
  <si>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</si>
  <si>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</si>
  <si>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</si>
  <si>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</si>
  <si>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</si>
  <si>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</si>
  <si>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</si>
  <si>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</si>
  <si>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</si>
  <si>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</si>
  <si>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</si>
  <si>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</si>
  <si>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</si>
  <si>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</si>
  <si>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</si>
  <si>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</si>
  <si>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</si>
  <si>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</si>
  <si>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</si>
  <si>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</si>
  <si>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</si>
  <si>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</si>
  <si>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</si>
  <si>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</si>
  <si>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</si>
  <si>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</si>
  <si>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</si>
  <si>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</si>
  <si>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</si>
  <si>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</si>
  <si>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</si>
  <si>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</si>
  <si>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</si>
  <si>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</si>
  <si>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</si>
  <si>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</si>
  <si>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</si>
  <si>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</si>
  <si>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</si>
  <si>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</si>
  <si>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</si>
  <si>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</si>
  <si>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</si>
  <si>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</si>
  <si>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</si>
  <si>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</si>
  <si>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</si>
  <si>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</si>
  <si>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</si>
  <si>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</si>
  <si>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</si>
  <si>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</si>
  <si>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</si>
  <si>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</si>
  <si>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</si>
  <si>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</si>
  <si>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</si>
  <si>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</si>
  <si>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</si>
  <si>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</si>
  <si>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</si>
  <si>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</si>
  <si>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</si>
  <si>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</si>
  <si>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</si>
  <si>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</si>
  <si>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</si>
  <si>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</si>
  <si>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</si>
  <si>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</si>
  <si>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</si>
  <si>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</si>
  <si>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</si>
  <si>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</si>
  <si>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</si>
  <si>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</si>
  <si>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</si>
  <si>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</si>
  <si>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</si>
  <si>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</si>
  <si>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</si>
  <si>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</si>
  <si>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</si>
  <si>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</si>
  <si>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</si>
  <si>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</si>
  <si>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</si>
  <si>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</si>
  <si>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</si>
  <si>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</si>
  <si>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</si>
  <si>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</si>
  <si>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</si>
  <si>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</si>
  <si>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</si>
  <si>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</si>
  <si>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</si>
  <si>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</si>
  <si>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</si>
  <si>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</si>
  <si>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</si>
  <si>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</si>
  <si>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</si>
  <si>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</si>
  <si>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</si>
  <si>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</si>
  <si>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</si>
  <si>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</si>
  <si>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</si>
  <si>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</si>
  <si>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</si>
  <si>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</si>
  <si>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</si>
  <si>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</si>
  <si>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</si>
  <si>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</si>
  <si>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</si>
  <si>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</si>
  <si>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</si>
  <si>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</si>
  <si>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</si>
  <si>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</si>
  <si>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</si>
  <si>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</si>
  <si>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</si>
  <si>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</si>
  <si>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</si>
  <si>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</si>
  <si>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</si>
  <si>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</si>
  <si>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</si>
  <si>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</si>
  <si>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</si>
  <si>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</si>
  <si>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</si>
  <si>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</si>
  <si>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</si>
  <si>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</si>
  <si>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</si>
  <si>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</si>
  <si>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</si>
  <si>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</si>
  <si>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</si>
  <si>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</si>
  <si>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</si>
  <si>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</si>
  <si>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</si>
  <si>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</si>
  <si>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</si>
  <si>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</si>
  <si>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</si>
  <si>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</si>
  <si>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</si>
  <si>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</si>
  <si>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</si>
  <si>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</si>
  <si>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</si>
  <si>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</si>
  <si>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</si>
  <si>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</si>
  <si>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</si>
  <si>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</si>
  <si>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</si>
  <si>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</si>
  <si>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</si>
  <si>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</si>
  <si>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</si>
  <si>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</si>
  <si>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</si>
  <si>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</si>
  <si>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</si>
  <si>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</si>
  <si>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</si>
  <si>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</si>
  <si>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</si>
  <si>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</si>
  <si>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</si>
  <si>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</si>
  <si>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</si>
  <si>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</si>
  <si>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</si>
  <si>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</si>
  <si>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</si>
  <si>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</si>
  <si>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</si>
  <si>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</si>
  <si>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</si>
  <si>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</si>
  <si>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</si>
  <si>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</si>
  <si>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</si>
  <si>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</si>
  <si>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</si>
  <si>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</si>
  <si>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</si>
  <si>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</si>
  <si>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</si>
  <si>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</si>
  <si>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</si>
  <si>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</si>
  <si>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</si>
  <si>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</si>
  <si>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</si>
  <si>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</si>
  <si>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</si>
  <si>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</si>
  <si>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</si>
  <si>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</si>
  <si>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</si>
  <si>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</si>
  <si>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</si>
  <si>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</si>
  <si>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</si>
  <si>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</si>
  <si>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</si>
  <si>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</si>
  <si>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</si>
  <si>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</si>
  <si>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</si>
  <si>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</si>
  <si>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</si>
  <si>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</si>
  <si>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</si>
  <si>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</si>
  <si>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</si>
  <si>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</si>
  <si>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</si>
  <si>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</si>
  <si>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</si>
  <si>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</si>
  <si>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</si>
  <si>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</si>
  <si>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</si>
  <si>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</si>
  <si>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</si>
  <si>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</si>
  <si>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</si>
  <si>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</si>
  <si>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</si>
  <si>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</si>
  <si>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</si>
  <si>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</si>
  <si>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</si>
  <si>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</si>
  <si>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</si>
  <si>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</si>
  <si>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</si>
  <si>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</si>
  <si>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</si>
  <si>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</si>
  <si>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</si>
  <si>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</si>
  <si>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</si>
  <si>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</si>
  <si>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</si>
  <si>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</si>
  <si>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</si>
  <si>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</si>
  <si>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</si>
  <si>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</si>
  <si>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</si>
  <si>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</si>
  <si>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</si>
  <si>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</si>
  <si>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</si>
  <si>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</si>
  <si>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</si>
  <si>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</si>
  <si>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</si>
  <si>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</si>
  <si>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</si>
  <si>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</si>
  <si>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</si>
  <si>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</si>
  <si>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</si>
  <si>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</si>
  <si>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</si>
  <si>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</si>
  <si>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</si>
  <si>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</si>
  <si>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</si>
  <si>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</si>
  <si>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</si>
  <si>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</si>
  <si>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</si>
  <si>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</si>
  <si>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</si>
  <si>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</si>
  <si>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</si>
  <si>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</si>
  <si>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</si>
  <si>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</si>
  <si>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</si>
  <si>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</si>
  <si>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</si>
  <si>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</si>
  <si>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</si>
  <si>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</si>
  <si>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</si>
  <si>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</si>
  <si>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</si>
  <si>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</si>
  <si>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</si>
  <si>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</si>
  <si>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</si>
  <si>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</si>
  <si>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</si>
  <si>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</si>
  <si>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</si>
  <si>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</si>
  <si>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</si>
  <si>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</si>
  <si>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</si>
  <si>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</si>
  <si>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</si>
  <si>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</si>
  <si>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</si>
  <si>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</si>
  <si>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</si>
  <si>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</si>
  <si>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</si>
  <si>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</si>
  <si>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</si>
  <si>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</si>
  <si>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</si>
  <si>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</si>
  <si>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</si>
  <si>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</si>
  <si>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</si>
  <si>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</si>
  <si>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</si>
  <si>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</si>
  <si>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</si>
  <si>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</si>
  <si>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</si>
  <si>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</si>
  <si>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</si>
  <si>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</si>
  <si>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</si>
  <si>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</si>
  <si>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</si>
  <si>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</si>
  <si>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</si>
  <si>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</si>
  <si>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</si>
  <si>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</si>
  <si>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</si>
  <si>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</si>
  <si>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</si>
  <si>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</si>
  <si>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</si>
  <si>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</si>
  <si>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</si>
  <si>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</si>
  <si>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</si>
  <si>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</si>
  <si>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</si>
  <si>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</si>
  <si>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</si>
  <si>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</si>
  <si>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</si>
  <si>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</si>
  <si>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</si>
  <si>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</si>
  <si>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</si>
  <si>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</si>
  <si>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</si>
  <si>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</si>
  <si>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</si>
  <si>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</si>
  <si>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</si>
  <si>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</si>
  <si>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</si>
  <si>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</si>
  <si>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</si>
  <si>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</si>
  <si>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</si>
  <si>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</si>
  <si>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</si>
  <si>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</si>
  <si>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</si>
  <si>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</si>
  <si>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</si>
  <si>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</si>
  <si>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</si>
  <si>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</si>
  <si>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</si>
  <si>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</si>
  <si>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</si>
  <si>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</si>
  <si>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</si>
  <si>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</si>
  <si>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</si>
  <si>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</si>
  <si>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</si>
  <si>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</si>
  <si>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</si>
  <si>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</si>
  <si>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</si>
  <si>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</si>
  <si>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</si>
  <si>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</si>
  <si>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</si>
  <si>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</si>
  <si>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</si>
  <si>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</si>
  <si>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</si>
  <si>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</si>
  <si>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</si>
  <si>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</si>
  <si>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</si>
  <si>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</si>
  <si>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</si>
  <si>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</si>
  <si>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</si>
  <si>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</si>
  <si>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</si>
  <si>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</si>
  <si>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</si>
  <si>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</si>
  <si>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</si>
  <si>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</si>
  <si>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</si>
  <si>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</si>
  <si>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</si>
  <si>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</si>
  <si>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</si>
  <si>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</si>
  <si>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</si>
  <si>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</si>
  <si>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</si>
  <si>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</si>
  <si>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</si>
  <si>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</si>
  <si>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</si>
  <si>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</si>
  <si>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</si>
  <si>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</si>
  <si>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</si>
  <si>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</si>
  <si>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</si>
  <si>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</si>
  <si>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</si>
  <si>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</si>
  <si>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</si>
  <si>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</si>
  <si>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</si>
  <si>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</si>
  <si>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</si>
  <si>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</si>
  <si>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</si>
  <si>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</si>
  <si>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</si>
  <si>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</si>
  <si>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</si>
  <si>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</si>
  <si>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</si>
  <si>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</si>
  <si>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</si>
  <si>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</si>
  <si>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</si>
  <si>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</si>
  <si>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</si>
  <si>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</si>
  <si>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</si>
  <si>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</si>
  <si>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</si>
  <si>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</si>
  <si>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</si>
  <si>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</si>
  <si>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</si>
  <si>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</si>
  <si>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</si>
  <si>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</si>
  <si>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</si>
  <si>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</si>
  <si>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</si>
  <si>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</si>
  <si>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</si>
  <si>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</si>
  <si>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</si>
  <si>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</si>
  <si>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</si>
  <si>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</si>
  <si>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</si>
  <si>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</si>
  <si>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</si>
  <si>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</si>
  <si>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</si>
  <si>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</si>
  <si>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</si>
  <si>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</si>
  <si>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</si>
  <si>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</si>
  <si>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</si>
  <si>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</si>
  <si>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</si>
  <si>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</si>
  <si>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</si>
  <si>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</si>
  <si>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</si>
  <si>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</si>
  <si>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</si>
  <si>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</si>
  <si>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</si>
  <si>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</si>
  <si>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</si>
  <si>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</si>
  <si>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</si>
  <si>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</si>
  <si>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</si>
  <si>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</si>
  <si>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</si>
  <si>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</si>
  <si>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</si>
  <si>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</si>
  <si>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</si>
  <si>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</si>
  <si>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</si>
  <si>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</si>
  <si>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</si>
  <si>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</si>
  <si>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</si>
  <si>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</si>
  <si>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</si>
  <si>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</si>
  <si>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</si>
  <si>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</si>
  <si>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</si>
  <si>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</si>
  <si>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</si>
  <si>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</si>
  <si>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</si>
  <si>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</si>
  <si>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</si>
  <si>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</si>
  <si>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</si>
  <si>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</si>
  <si>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</si>
  <si>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</si>
  <si>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</si>
  <si>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</si>
  <si>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</si>
  <si>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</si>
  <si>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</si>
  <si>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</si>
  <si>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</si>
  <si>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</si>
  <si>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</si>
  <si>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</si>
  <si>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</si>
  <si>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</si>
  <si>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</si>
  <si>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</si>
  <si>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</si>
  <si>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</si>
  <si>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</si>
  <si>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</si>
  <si>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</si>
  <si>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</si>
  <si>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</si>
  <si>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</si>
  <si>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</si>
  <si>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</si>
  <si>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</si>
  <si>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</si>
  <si>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</si>
  <si>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</si>
  <si>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</si>
  <si>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</si>
  <si>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</si>
  <si>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</si>
  <si>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</si>
  <si>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</si>
  <si>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</si>
  <si>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</si>
  <si>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</si>
  <si>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</si>
  <si>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</si>
  <si>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</si>
  <si>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</si>
  <si>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</si>
  <si>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</si>
  <si>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</si>
  <si>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</si>
  <si>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</si>
  <si>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</si>
  <si>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</si>
  <si>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</si>
  <si>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</si>
  <si>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</si>
  <si>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</si>
  <si>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</si>
  <si>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</si>
  <si>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</si>
  <si>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</si>
  <si>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</si>
  <si>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</si>
  <si>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</si>
  <si>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</si>
  <si>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</si>
  <si>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</si>
  <si>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</si>
  <si>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</si>
  <si>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</si>
  <si>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</si>
  <si>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</si>
  <si>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</si>
  <si>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</si>
  <si>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</si>
  <si>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</si>
  <si>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</si>
  <si>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</si>
  <si>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</si>
  <si>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</si>
  <si>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</si>
  <si>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</si>
  <si>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</si>
  <si>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</si>
  <si>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</si>
  <si>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</si>
  <si>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</si>
  <si>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</si>
  <si>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</si>
  <si>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</si>
  <si>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</si>
  <si>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</si>
  <si>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</si>
  <si>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</si>
  <si>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</si>
  <si>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</si>
  <si>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</si>
  <si>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</si>
  <si>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</si>
  <si>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</si>
  <si>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</si>
  <si>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</si>
  <si>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</si>
  <si>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</si>
  <si>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</si>
  <si>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</si>
  <si>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</si>
  <si>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</si>
  <si>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</si>
  <si>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</si>
  <si>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</si>
  <si>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</si>
  <si>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</si>
  <si>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</si>
  <si>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</si>
  <si>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</si>
  <si>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</si>
  <si>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</si>
  <si>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</si>
  <si>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</si>
  <si>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</si>
  <si>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</si>
  <si>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</si>
  <si>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</si>
  <si>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</si>
  <si>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</si>
  <si>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</si>
  <si>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</si>
  <si>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</si>
  <si>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</si>
  <si>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</si>
  <si>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</si>
  <si>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</si>
  <si>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</si>
  <si>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</si>
  <si>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</si>
  <si>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</si>
  <si>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</si>
  <si>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</si>
  <si>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</si>
  <si>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</si>
  <si>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</si>
  <si>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</si>
  <si>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</si>
  <si>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</si>
  <si>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</si>
  <si>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</si>
  <si>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</si>
  <si>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</si>
  <si>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</si>
  <si>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</si>
  <si>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</si>
  <si>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</si>
  <si>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</si>
  <si>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</si>
  <si>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</si>
  <si>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</si>
  <si>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</si>
  <si>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</si>
  <si>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</si>
  <si>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</si>
  <si>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</si>
  <si>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</si>
  <si>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</si>
  <si>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</si>
  <si>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</si>
  <si>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</si>
  <si>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</si>
  <si>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</si>
  <si>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</si>
  <si>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</si>
  <si>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</si>
  <si>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</si>
  <si>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</si>
  <si>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</si>
  <si>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</si>
  <si>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</si>
  <si>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</si>
  <si>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</si>
  <si>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</si>
  <si>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</si>
  <si>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</si>
  <si>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</si>
  <si>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</si>
  <si>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</si>
  <si>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</si>
  <si>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</si>
  <si>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</si>
  <si>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</si>
  <si>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</si>
  <si>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</si>
  <si>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</si>
  <si>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</si>
  <si>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</si>
  <si>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</si>
  <si>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</si>
  <si>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</si>
  <si>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</si>
  <si>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</si>
  <si>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</si>
  <si>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</si>
  <si>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</si>
  <si>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</si>
  <si>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</si>
  <si>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</si>
  <si>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</si>
  <si>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</si>
  <si>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</si>
  <si>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</si>
  <si>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</si>
  <si>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</si>
  <si>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</si>
  <si>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</si>
  <si>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</si>
  <si>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</si>
  <si>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</si>
  <si>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</si>
  <si>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</si>
  <si>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</si>
  <si>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</si>
  <si>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</si>
  <si>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</si>
  <si>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</si>
  <si>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</si>
  <si>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</si>
  <si>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</si>
  <si>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</si>
  <si>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</si>
  <si>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</si>
  <si>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</si>
  <si>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</si>
  <si>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</si>
  <si>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</si>
  <si>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</si>
  <si>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</si>
  <si>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</si>
  <si>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</si>
  <si>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</si>
  <si>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</si>
  <si>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</si>
  <si>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</si>
  <si>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</si>
  <si>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</si>
  <si>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</si>
  <si>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</si>
  <si>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</si>
  <si>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</si>
  <si>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</si>
  <si>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</si>
  <si>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</si>
  <si>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</si>
  <si>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</si>
  <si>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</si>
  <si>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</si>
  <si>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</si>
  <si>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</si>
  <si>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</si>
  <si>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</si>
  <si>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</si>
  <si>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</si>
  <si>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</si>
  <si>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</si>
  <si>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</si>
  <si>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</si>
  <si>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</si>
  <si>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</si>
  <si>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</si>
  <si>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</si>
  <si>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</si>
  <si>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</si>
  <si>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</si>
  <si>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</si>
  <si>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</si>
  <si>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</si>
  <si>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</si>
  <si>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</si>
  <si>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</si>
  <si>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</si>
  <si>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</si>
  <si>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</si>
  <si>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</si>
  <si>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</si>
  <si>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</si>
  <si>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</si>
  <si>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</si>
  <si>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</si>
  <si>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</si>
  <si>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</si>
  <si>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</si>
  <si>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</si>
  <si>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</si>
  <si>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</si>
  <si>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</si>
  <si>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</si>
  <si>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</si>
  <si>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</si>
  <si>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</si>
  <si>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</si>
  <si>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</si>
  <si>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</si>
  <si>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</si>
  <si>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</si>
  <si>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</si>
  <si>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</si>
  <si>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</si>
  <si>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</si>
  <si>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</si>
  <si>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</si>
  <si>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</si>
  <si>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</si>
  <si>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</si>
  <si>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</si>
  <si>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</si>
  <si>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</si>
  <si>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</si>
  <si>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</si>
  <si>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</si>
  <si>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</si>
  <si>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</si>
  <si>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</si>
  <si>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</si>
  <si>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</si>
  <si>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</si>
  <si>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</si>
  <si>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</si>
  <si>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</si>
  <si>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</si>
  <si>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</si>
  <si>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</si>
  <si>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</si>
  <si>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</si>
  <si>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</si>
  <si>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</si>
  <si>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</si>
  <si>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</si>
  <si>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</si>
  <si>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</si>
  <si>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</si>
  <si>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</si>
  <si>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</si>
  <si>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</si>
  <si>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</si>
  <si>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</si>
  <si>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</si>
  <si>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</si>
  <si>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</si>
  <si>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</si>
  <si>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</si>
  <si>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</si>
  <si>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</si>
  <si>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</si>
  <si>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</si>
  <si>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</si>
  <si>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</si>
  <si>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</si>
  <si>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</si>
  <si>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</si>
  <si>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</si>
  <si>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</si>
  <si>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</si>
  <si>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</si>
  <si>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</si>
  <si>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</si>
  <si>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</si>
  <si>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</si>
  <si>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</si>
  <si>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</si>
  <si>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</si>
  <si>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</si>
  <si>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</si>
  <si>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</si>
  <si>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</si>
  <si>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</si>
  <si>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</si>
  <si>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</si>
  <si>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</si>
  <si>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</si>
  <si>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</si>
  <si>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</si>
  <si>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</si>
  <si>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</si>
  <si>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</si>
  <si>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</si>
  <si>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</si>
  <si>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</si>
  <si>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</si>
  <si>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</si>
  <si>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</si>
  <si>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</si>
  <si>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</si>
  <si>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</si>
  <si>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</si>
  <si>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</si>
  <si>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</si>
  <si>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</si>
  <si>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</si>
  <si>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</si>
  <si>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</si>
  <si>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</si>
  <si>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</si>
  <si>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</si>
  <si>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</si>
  <si>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</si>
  <si>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</si>
  <si>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</si>
  <si>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</si>
  <si>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</si>
  <si>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</si>
  <si>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</si>
  <si>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</si>
  <si>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</si>
  <si>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</si>
  <si>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</si>
  <si>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</si>
  <si>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</si>
  <si>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</si>
  <si>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</si>
  <si>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</si>
  <si>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</si>
  <si>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</si>
  <si>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</si>
  <si>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</si>
  <si>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</si>
  <si>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</si>
  <si>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</si>
  <si>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</si>
  <si>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</si>
  <si>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</si>
  <si>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</si>
  <si>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</si>
  <si>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</si>
  <si>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</si>
  <si>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</si>
  <si>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</si>
  <si>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</si>
  <si>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</si>
  <si>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</si>
  <si>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</si>
  <si>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</si>
  <si>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</si>
  <si>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</si>
  <si>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</si>
  <si>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</si>
  <si>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</si>
  <si>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</si>
  <si>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</si>
  <si>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</si>
  <si>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</si>
  <si>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</si>
  <si>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</si>
  <si>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</si>
  <si>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</si>
  <si>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</si>
  <si>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</si>
  <si>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</si>
  <si>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</si>
  <si>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</si>
  <si>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</si>
  <si>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</si>
  <si>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</si>
  <si>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</si>
  <si>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</si>
  <si>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</si>
  <si>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</si>
  <si>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</si>
  <si>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</si>
  <si>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</si>
  <si>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</si>
  <si>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</si>
  <si>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</si>
  <si>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</si>
  <si>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</si>
  <si>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</si>
  <si>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</si>
  <si>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</si>
  <si>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</si>
  <si>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</si>
  <si>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</si>
  <si>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</si>
  <si>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</si>
  <si>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</si>
  <si>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</si>
  <si>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</si>
  <si>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</si>
  <si>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</si>
  <si>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</si>
  <si>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</si>
  <si>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</si>
  <si>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</si>
  <si>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</si>
  <si>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</si>
  <si>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</si>
  <si>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</si>
  <si>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</si>
  <si>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</si>
  <si>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</si>
  <si>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</si>
  <si>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</si>
  <si>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</si>
  <si>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</si>
  <si>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</si>
  <si>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</si>
  <si>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</si>
  <si>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</si>
  <si>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</si>
  <si>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</si>
  <si>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</si>
  <si>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</si>
  <si>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</si>
  <si>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</si>
  <si>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</si>
  <si>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</si>
  <si>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</si>
  <si>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</si>
  <si>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</si>
  <si>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</si>
  <si>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</si>
  <si>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</si>
  <si>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</si>
  <si>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</si>
  <si>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</si>
  <si>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</si>
  <si>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</si>
  <si>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</si>
  <si>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</si>
  <si>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</si>
  <si>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</si>
  <si>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</si>
  <si>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</si>
  <si>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</si>
  <si>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</si>
  <si>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</si>
  <si>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</si>
  <si>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</si>
  <si>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</si>
  <si>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</si>
  <si>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</si>
  <si>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</si>
  <si>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</si>
  <si>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</si>
  <si>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</si>
  <si>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</si>
  <si>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</si>
  <si>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</si>
  <si>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</si>
  <si>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</si>
  <si>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</si>
  <si>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</si>
  <si>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</si>
  <si>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</si>
  <si>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</si>
  <si>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</si>
  <si>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</si>
  <si>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</si>
  <si>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</si>
  <si>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</si>
  <si>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</si>
  <si>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</si>
  <si>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</si>
  <si>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</si>
  <si>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</si>
  <si>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</si>
  <si>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</si>
  <si>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</si>
  <si>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</si>
  <si>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</si>
  <si>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</si>
  <si>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</si>
  <si>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</si>
  <si>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</si>
  <si>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</si>
  <si>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</si>
  <si>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</si>
  <si>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</si>
  <si>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</si>
  <si>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</si>
  <si>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</si>
  <si>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</si>
  <si>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</si>
  <si>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</si>
  <si>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</si>
  <si>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</si>
  <si>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</si>
  <si>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</si>
  <si>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</si>
  <si>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</si>
  <si>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</si>
  <si>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</si>
  <si>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</si>
  <si>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</si>
  <si>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</si>
  <si>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</si>
  <si>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</si>
  <si>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</si>
  <si>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</si>
  <si>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</si>
  <si>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</si>
  <si>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</si>
  <si>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</si>
  <si>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</si>
  <si>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</si>
  <si>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</si>
  <si>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</si>
  <si>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</si>
  <si>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</si>
  <si>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</si>
  <si>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</si>
  <si>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</si>
  <si>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</si>
  <si>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</si>
  <si>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</si>
  <si>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</si>
  <si>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</si>
  <si>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</si>
  <si>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</si>
  <si>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</si>
  <si>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</si>
  <si>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</si>
  <si>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</si>
  <si>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</si>
  <si>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</si>
  <si>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</si>
  <si>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</si>
  <si>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</si>
  <si>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</si>
  <si>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</si>
  <si>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</si>
  <si>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</si>
  <si>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</si>
  <si>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</si>
  <si>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</si>
  <si>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</si>
  <si>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</si>
  <si>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</si>
  <si>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</si>
  <si>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</si>
  <si>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</si>
  <si>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</si>
  <si>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</si>
  <si>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</si>
  <si>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</si>
  <si>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</si>
  <si>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</si>
  <si>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</si>
  <si>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</si>
  <si>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</si>
  <si>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</si>
  <si>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</si>
  <si>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</si>
  <si>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</si>
  <si>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</si>
  <si>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</si>
  <si>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</si>
  <si>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</si>
  <si>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</si>
  <si>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</si>
  <si>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</si>
  <si>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</si>
  <si>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</si>
  <si>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</si>
  <si>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</si>
  <si>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</si>
  <si>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</si>
  <si>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</si>
  <si>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</si>
  <si>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</si>
  <si>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</si>
  <si>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</si>
  <si>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</si>
  <si>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</si>
  <si>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</si>
  <si>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</si>
  <si>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</si>
  <si>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</si>
  <si>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</si>
  <si>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</si>
  <si>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</si>
  <si>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</si>
  <si>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</si>
  <si>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</si>
  <si>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</si>
  <si>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</si>
  <si>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</si>
  <si>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</si>
  <si>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</si>
  <si>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</si>
  <si>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</si>
  <si>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</si>
  <si>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</si>
  <si>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</si>
  <si>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</si>
  <si>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</si>
  <si>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</si>
  <si>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</si>
  <si>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</si>
  <si>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</si>
  <si>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</si>
  <si>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</si>
  <si>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</si>
  <si>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</si>
  <si>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</si>
  <si>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</si>
  <si>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</si>
  <si>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</si>
  <si>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</si>
  <si>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</si>
  <si>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</si>
  <si>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</si>
  <si>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</si>
  <si>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</si>
  <si>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</si>
  <si>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</si>
  <si>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</si>
  <si>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</si>
  <si>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</si>
  <si>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</si>
  <si>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</si>
  <si>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</si>
  <si>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</si>
  <si>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</si>
  <si>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</si>
  <si>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</si>
  <si>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</si>
  <si>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</si>
  <si>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</si>
  <si>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</si>
  <si>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</si>
  <si>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</si>
  <si>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</si>
  <si>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</si>
  <si>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</si>
  <si>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</si>
  <si>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</si>
  <si>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</si>
  <si>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</si>
  <si>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</si>
  <si>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</si>
  <si>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</si>
  <si>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</si>
  <si>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</si>
  <si>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</si>
  <si>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</si>
  <si>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</si>
  <si>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</si>
  <si>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</si>
  <si>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</si>
  <si>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</si>
  <si>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</si>
  <si>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</si>
  <si>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</si>
  <si>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</si>
  <si>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</si>
  <si>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</si>
  <si>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</si>
  <si>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</si>
  <si>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</si>
  <si>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</si>
  <si>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</si>
  <si>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</si>
  <si>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</si>
  <si>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</si>
  <si>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</si>
  <si>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</si>
  <si>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</si>
  <si>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</si>
  <si>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</si>
  <si>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</si>
  <si>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</si>
  <si>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</si>
  <si>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</si>
  <si>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</si>
  <si>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</si>
  <si>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</si>
  <si>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</si>
  <si>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</si>
  <si>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</si>
  <si>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</si>
  <si>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</si>
  <si>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</si>
  <si>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</si>
  <si>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</si>
  <si>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</si>
  <si>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</si>
  <si>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</si>
  <si>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</si>
  <si>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</si>
  <si>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</si>
  <si>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</si>
  <si>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</si>
  <si>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</si>
  <si>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</si>
  <si>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</si>
  <si>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</si>
  <si>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</si>
  <si>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</si>
  <si>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</si>
  <si>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</si>
  <si>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</si>
  <si>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</si>
  <si>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</si>
  <si>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</si>
  <si>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</si>
  <si>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</si>
  <si>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</si>
  <si>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</si>
  <si>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</si>
  <si>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</si>
  <si>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</si>
  <si>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</si>
  <si>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</si>
  <si>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</si>
  <si>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</si>
  <si>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</si>
  <si>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</si>
  <si>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</si>
  <si>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</si>
  <si>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</si>
  <si>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</si>
  <si>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</si>
  <si>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</si>
  <si>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</si>
  <si>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</si>
  <si>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</si>
  <si>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</si>
  <si>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</si>
  <si>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</si>
  <si>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</si>
  <si>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</si>
  <si>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</si>
  <si>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</si>
  <si>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</si>
  <si>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</si>
  <si>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</si>
  <si>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</si>
  <si>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</si>
  <si>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</si>
  <si>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</si>
  <si>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</si>
  <si>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</si>
  <si>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</si>
  <si>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</si>
  <si>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</si>
  <si>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</si>
  <si>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</si>
  <si>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</si>
  <si>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</si>
  <si>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</si>
  <si>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</si>
  <si>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</si>
  <si>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</si>
  <si>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</si>
  <si>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</si>
  <si>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</si>
  <si>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</si>
  <si>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</si>
  <si>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</si>
  <si>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</si>
  <si>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</si>
  <si>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</si>
  <si>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</si>
  <si>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</si>
  <si>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</si>
  <si>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</si>
  <si>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</si>
  <si>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</si>
  <si>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</si>
  <si>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</si>
  <si>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</si>
  <si>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</si>
  <si>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</si>
  <si>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</si>
  <si>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</si>
  <si>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</si>
  <si>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</si>
  <si>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</si>
  <si>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</si>
  <si>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</si>
  <si>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</si>
  <si>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</si>
  <si>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</si>
  <si>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</si>
  <si>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</si>
  <si>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</si>
  <si>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</si>
  <si>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</si>
  <si>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</si>
  <si>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</si>
  <si>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</si>
  <si>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</si>
  <si>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</si>
  <si>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</si>
  <si>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</si>
  <si>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</si>
  <si>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</si>
  <si>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</si>
  <si>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</si>
  <si>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</si>
  <si>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</si>
  <si>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</si>
  <si>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</si>
  <si>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</si>
  <si>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</si>
  <si>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</si>
  <si>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</si>
  <si>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</si>
  <si>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</si>
  <si>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</si>
  <si>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</si>
  <si>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</si>
  <si>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</si>
  <si>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</si>
  <si>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</si>
  <si>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</si>
  <si>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</si>
  <si>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</si>
  <si>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</si>
  <si>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</si>
  <si>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</si>
  <si>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</si>
  <si>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</si>
  <si>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</si>
  <si>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</si>
  <si>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</si>
  <si>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</si>
  <si>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</si>
  <si>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</si>
  <si>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</si>
  <si>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</si>
  <si>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</si>
  <si>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</si>
  <si>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</si>
  <si>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</si>
  <si>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</si>
  <si>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</si>
  <si>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</si>
  <si>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</si>
  <si>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</si>
  <si>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</si>
  <si>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</si>
  <si>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</si>
  <si>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</si>
  <si>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</si>
  <si>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</si>
  <si>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</si>
  <si>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</si>
  <si>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</si>
  <si>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</si>
  <si>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</si>
  <si>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</si>
  <si>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</si>
  <si>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</si>
  <si>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</si>
  <si>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</si>
  <si>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</si>
  <si>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</si>
  <si>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</si>
  <si>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</si>
  <si>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</si>
  <si>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</si>
  <si>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</si>
  <si>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</si>
  <si>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</si>
  <si>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</si>
  <si>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</si>
  <si>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</si>
  <si>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</si>
  <si>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</si>
  <si>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</si>
  <si>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</si>
  <si>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</si>
  <si>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</si>
  <si>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</si>
  <si>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</si>
  <si>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</si>
  <si>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</si>
  <si>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</si>
  <si>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</si>
  <si>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</si>
  <si>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</si>
  <si>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</si>
  <si>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</si>
  <si>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</si>
  <si>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</si>
  <si>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</si>
  <si>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</si>
  <si>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</si>
  <si>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</si>
  <si>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</si>
  <si>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</si>
  <si>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</si>
  <si>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</si>
  <si>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</si>
  <si>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</si>
  <si>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</si>
  <si>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</si>
  <si>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</si>
  <si>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</si>
  <si>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</si>
  <si>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</si>
  <si>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</si>
  <si>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</si>
  <si>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</si>
  <si>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</si>
  <si>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</si>
  <si>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</si>
  <si>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</si>
  <si>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</si>
  <si>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</si>
  <si>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</si>
  <si>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</si>
  <si>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</si>
  <si>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</si>
  <si>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</si>
  <si>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</si>
  <si>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</si>
  <si>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</si>
  <si>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</si>
  <si>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</si>
  <si>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</si>
  <si>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</si>
  <si>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</si>
  <si>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</si>
  <si>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</si>
  <si>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</si>
  <si>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</si>
  <si>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</si>
  <si>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</si>
  <si>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</si>
  <si>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</si>
  <si>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</si>
  <si>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</si>
  <si>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</si>
  <si>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</si>
  <si>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</si>
  <si>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</si>
  <si>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</si>
  <si>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</si>
  <si>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</si>
  <si>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</si>
  <si>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</si>
  <si>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</si>
  <si>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</si>
  <si>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</si>
  <si>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</si>
  <si>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</si>
  <si>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</si>
  <si>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</si>
  <si>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</si>
  <si>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</si>
  <si>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</si>
  <si>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</si>
  <si>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</si>
  <si>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</si>
  <si>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</si>
  <si>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</si>
  <si>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</si>
  <si>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</si>
  <si>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</si>
  <si>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</si>
  <si>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</si>
  <si>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</si>
  <si>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</si>
  <si>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</si>
  <si>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</si>
  <si>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</si>
  <si>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</si>
  <si>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</si>
  <si>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</si>
  <si>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</si>
  <si>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</si>
  <si>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</si>
  <si>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</si>
  <si>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</si>
  <si>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</si>
  <si>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</si>
  <si>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</si>
  <si>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</si>
  <si>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</si>
  <si>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</si>
  <si>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</si>
  <si>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</si>
  <si>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</si>
  <si>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</si>
  <si>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</si>
  <si>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</si>
  <si>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</si>
  <si>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</si>
  <si>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</si>
  <si>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</si>
  <si>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</si>
  <si>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</si>
  <si>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</si>
  <si>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</si>
  <si>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</si>
  <si>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</si>
  <si>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</si>
  <si>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</si>
  <si>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</si>
  <si>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</si>
  <si>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</si>
  <si>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</si>
  <si>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</si>
  <si>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</si>
  <si>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</si>
  <si>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</si>
  <si>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</si>
  <si>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</si>
  <si>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</si>
  <si>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</si>
  <si>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</si>
  <si>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</si>
  <si>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</si>
  <si>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</si>
  <si>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</si>
  <si>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</si>
  <si>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</si>
  <si>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</si>
  <si>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</si>
  <si>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</si>
  <si>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</si>
  <si>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</si>
  <si>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</si>
  <si>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</si>
  <si>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</si>
  <si>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</si>
  <si>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</si>
  <si>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</si>
  <si>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</si>
  <si>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</si>
  <si>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</si>
  <si>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</si>
  <si>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</si>
  <si>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</si>
  <si>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</si>
  <si>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</si>
  <si>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</si>
  <si>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</si>
  <si>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</si>
  <si>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</si>
  <si>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</si>
  <si>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</si>
  <si>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</si>
  <si>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</si>
  <si>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</si>
  <si>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</si>
  <si>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</si>
  <si>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</si>
  <si>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</si>
  <si>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</si>
  <si>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</si>
  <si>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</si>
  <si>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</si>
  <si>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</si>
  <si>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</si>
  <si>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</si>
  <si>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</si>
  <si>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</si>
  <si>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</si>
  <si>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</si>
  <si>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</si>
  <si>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</si>
  <si>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</si>
  <si>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</si>
  <si>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</si>
  <si>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</si>
  <si>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</si>
  <si>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</si>
  <si>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</si>
  <si>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</si>
  <si>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</si>
  <si>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</si>
  <si>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</si>
  <si>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</si>
  <si>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</si>
  <si>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</si>
  <si>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</si>
  <si>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</si>
  <si>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</si>
  <si>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</si>
  <si>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</si>
  <si>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</si>
  <si>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</si>
  <si>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</si>
  <si>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</si>
  <si>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</si>
  <si>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</si>
  <si>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</si>
  <si>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</si>
  <si>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</si>
  <si>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</si>
  <si>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</si>
  <si>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</si>
  <si>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</si>
  <si>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</si>
  <si>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</si>
  <si>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</si>
  <si>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</si>
  <si>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</si>
  <si>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</si>
  <si>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</si>
  <si>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</si>
  <si>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</si>
  <si>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</si>
  <si>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</si>
  <si>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</si>
  <si>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</si>
  <si>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</si>
  <si>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</si>
  <si>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</si>
  <si>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</si>
  <si>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</si>
  <si>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</si>
  <si>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</si>
  <si>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</si>
  <si>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</si>
  <si>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</si>
  <si>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</si>
  <si>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</si>
  <si>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</si>
  <si>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</si>
  <si>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</si>
  <si>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</si>
  <si>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</si>
  <si>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</si>
  <si>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</si>
  <si>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</si>
  <si>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</si>
  <si>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</si>
  <si>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</si>
  <si>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</si>
  <si>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</si>
  <si>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</si>
  <si>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</si>
  <si>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</si>
  <si>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</si>
  <si>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</si>
  <si>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</si>
  <si>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</si>
  <si>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</si>
  <si>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</si>
  <si>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</si>
  <si>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</si>
  <si>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</si>
  <si>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</si>
  <si>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</si>
  <si>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</si>
  <si>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</si>
  <si>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</si>
  <si>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</si>
  <si>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</si>
  <si>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</si>
  <si>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</si>
  <si>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</si>
  <si>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</si>
  <si>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</si>
  <si>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</si>
  <si>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</si>
  <si>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</si>
  <si>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</si>
  <si>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</si>
  <si>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</si>
  <si>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</si>
  <si>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</si>
  <si>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</si>
  <si>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</si>
  <si>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</si>
  <si>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</si>
  <si>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</si>
  <si>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</si>
  <si>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</si>
  <si>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</si>
  <si>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</si>
  <si>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</si>
  <si>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</si>
  <si>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</si>
  <si>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</si>
  <si>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</si>
  <si>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</si>
  <si>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</si>
  <si>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</si>
  <si>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</si>
  <si>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</si>
  <si>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</si>
  <si>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</si>
  <si>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</si>
  <si>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</si>
  <si>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</si>
  <si>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</si>
  <si>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</si>
  <si>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</si>
  <si>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</si>
  <si>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</si>
  <si>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</si>
  <si>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</si>
  <si>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</si>
  <si>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</si>
  <si>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</si>
  <si>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</si>
  <si>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</si>
  <si>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</si>
  <si>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</si>
  <si>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</si>
  <si>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</si>
  <si>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</si>
  <si>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</si>
  <si>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</si>
  <si>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</si>
  <si>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</si>
  <si>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</si>
  <si>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</si>
  <si>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</si>
  <si>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</si>
  <si>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</si>
  <si>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</si>
  <si>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</si>
  <si>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</si>
  <si>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</si>
  <si>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</si>
  <si>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</si>
  <si>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</si>
  <si>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</si>
  <si>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</si>
  <si>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</si>
  <si>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</si>
  <si>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</si>
  <si>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</si>
  <si>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</si>
  <si>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</si>
  <si>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</si>
  <si>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</si>
  <si>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</si>
  <si>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</si>
  <si>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</si>
  <si>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</si>
  <si>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</si>
  <si>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</si>
  <si>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</si>
  <si>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</si>
  <si>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</si>
  <si>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</si>
  <si>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</si>
  <si>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</si>
  <si>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</si>
  <si>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</si>
  <si>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</si>
  <si>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</si>
  <si>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</si>
  <si>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</si>
  <si>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</si>
  <si>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</si>
  <si>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</si>
  <si>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</si>
  <si>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</si>
  <si>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</si>
  <si>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</si>
  <si>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</si>
  <si>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</si>
  <si>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</si>
  <si>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</si>
  <si>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</si>
  <si>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</si>
  <si>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</si>
  <si>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</si>
  <si>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</si>
  <si>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</si>
  <si>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</si>
  <si>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</si>
  <si>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</si>
  <si>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</si>
  <si>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</si>
  <si>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</si>
  <si>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</si>
  <si>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</si>
  <si>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</si>
  <si>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</si>
  <si>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</si>
  <si>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</si>
  <si>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</si>
  <si>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</si>
  <si>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</si>
  <si>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</si>
  <si>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</si>
  <si>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</si>
  <si>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</si>
  <si>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</si>
  <si>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</si>
  <si>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</si>
  <si>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</si>
  <si>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</si>
  <si>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</si>
  <si>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</si>
  <si>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</si>
  <si>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</si>
  <si>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</si>
  <si>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</si>
  <si>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</si>
  <si>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</si>
  <si>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</si>
  <si>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</si>
  <si>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</si>
  <si>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</si>
  <si>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</si>
  <si>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</si>
  <si>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</si>
  <si>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</si>
  <si>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</si>
  <si>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</si>
  <si>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</si>
  <si>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</si>
  <si>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</si>
  <si>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</si>
  <si>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</si>
  <si>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</si>
  <si>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</si>
  <si>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</si>
  <si>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</si>
  <si>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</si>
  <si>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</si>
  <si>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</si>
  <si>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</si>
  <si>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</si>
  <si>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</si>
  <si>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</si>
  <si>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</si>
  <si>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</si>
  <si>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</si>
  <si>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</si>
  <si>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</si>
  <si>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</si>
  <si>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</si>
  <si>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</si>
  <si>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</si>
  <si>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</si>
  <si>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</si>
  <si>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</si>
  <si>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</si>
  <si>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</si>
  <si>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</si>
  <si>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</si>
  <si>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</si>
  <si>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</si>
  <si>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</si>
  <si>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</si>
  <si>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</si>
  <si>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</si>
  <si>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</si>
  <si>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</si>
  <si>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</si>
  <si>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</si>
  <si>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</si>
  <si>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</si>
  <si>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</si>
  <si>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</si>
  <si>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</si>
  <si>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</si>
  <si>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</si>
  <si>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</si>
  <si>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</si>
  <si>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</si>
  <si>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</si>
  <si>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</si>
  <si>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</si>
  <si>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</si>
  <si>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</si>
  <si>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</si>
  <si>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</si>
  <si>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</si>
  <si>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</si>
  <si>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</si>
  <si>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</si>
  <si>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</si>
  <si>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</si>
  <si>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</si>
  <si>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</si>
  <si>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</si>
  <si>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</si>
  <si>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</si>
  <si>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</si>
  <si>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</si>
  <si>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</si>
  <si>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</si>
  <si>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</si>
  <si>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</si>
  <si>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</si>
  <si>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</si>
  <si>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</si>
  <si>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</si>
  <si>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</si>
  <si>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</si>
  <si>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</si>
  <si>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</si>
  <si>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</si>
  <si>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</si>
  <si>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</si>
  <si>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</si>
  <si>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</si>
  <si>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</si>
  <si>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</si>
  <si>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</si>
  <si>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</si>
  <si>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</si>
  <si>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</si>
  <si>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</si>
  <si>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</si>
  <si>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</si>
  <si>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</si>
  <si>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</si>
  <si>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</si>
  <si>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</si>
  <si>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</si>
  <si>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</si>
  <si>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</si>
  <si>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</si>
  <si>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</si>
  <si>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</si>
  <si>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</si>
  <si>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</si>
  <si>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</si>
  <si>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</si>
  <si>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</si>
  <si>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</si>
  <si>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</si>
  <si>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</si>
  <si>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</si>
  <si>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</si>
  <si>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</si>
  <si>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</si>
  <si>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</si>
  <si>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</si>
  <si>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</si>
  <si>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</si>
  <si>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</si>
  <si>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</si>
  <si>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</si>
  <si>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</si>
  <si>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</si>
  <si>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</si>
  <si>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</si>
  <si>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</si>
  <si>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</si>
  <si>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</si>
  <si>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</si>
  <si>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</si>
  <si>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</si>
  <si>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</si>
  <si>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</si>
  <si>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</si>
  <si>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</si>
  <si>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</si>
  <si>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</si>
  <si>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</si>
  <si>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</si>
  <si>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</si>
  <si>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</si>
  <si>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</si>
  <si>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</si>
  <si>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</si>
  <si>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</si>
  <si>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</si>
  <si>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</si>
  <si>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</si>
  <si>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</si>
  <si>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</si>
  <si>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</si>
  <si>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</si>
  <si>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</si>
  <si>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</si>
  <si>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</si>
  <si>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</si>
  <si>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</si>
  <si>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</si>
  <si>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</si>
  <si>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</si>
  <si>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</si>
  <si>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</si>
  <si>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</si>
  <si>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</si>
  <si>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</si>
  <si>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</si>
  <si>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</si>
  <si>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</si>
  <si>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</si>
  <si>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</si>
  <si>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</si>
  <si>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</si>
  <si>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</si>
  <si>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</si>
  <si>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</si>
  <si>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</si>
  <si>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</si>
  <si>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</si>
  <si>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</si>
  <si>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</si>
  <si>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</si>
  <si>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</si>
  <si>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</si>
  <si>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</si>
  <si>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</si>
  <si>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</si>
  <si>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</si>
  <si>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</si>
  <si>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</si>
  <si>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</si>
  <si>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</si>
  <si>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</si>
  <si>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</si>
  <si>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</si>
  <si>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</si>
  <si>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</si>
  <si>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</si>
  <si>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</si>
  <si>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</si>
  <si>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</si>
  <si>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</si>
  <si>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</si>
  <si>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</si>
  <si>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</si>
  <si>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</si>
  <si>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</si>
  <si>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</si>
  <si>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</si>
  <si>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</si>
  <si>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</si>
  <si>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</si>
  <si>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</si>
  <si>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</si>
  <si>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</si>
  <si>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</si>
  <si>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</si>
  <si>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</si>
  <si>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</si>
  <si>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</si>
  <si>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</si>
  <si>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</si>
  <si>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</si>
  <si>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</si>
  <si>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</si>
  <si>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</si>
  <si>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</si>
  <si>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</si>
  <si>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</si>
  <si>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</si>
  <si>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</si>
  <si>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</si>
  <si>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</si>
  <si>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</si>
  <si>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</si>
  <si>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</si>
  <si>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</si>
  <si>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</si>
  <si>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</si>
  <si>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</si>
  <si>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</si>
  <si>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</si>
  <si>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</si>
  <si>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</si>
  <si>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</si>
  <si>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</si>
  <si>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</si>
  <si>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</si>
  <si>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</si>
  <si>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</si>
  <si>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</si>
  <si>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</si>
  <si>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</si>
  <si>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</si>
  <si>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</si>
  <si>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</si>
  <si>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</si>
  <si>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</si>
  <si>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</si>
  <si>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</si>
  <si>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</si>
  <si>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</si>
  <si>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</si>
  <si>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</si>
  <si>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</si>
  <si>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</si>
  <si>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</si>
  <si>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</si>
  <si>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</si>
  <si>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</si>
  <si>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</si>
  <si>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</si>
  <si>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</si>
  <si>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</si>
  <si>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</si>
  <si>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</si>
  <si>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</si>
  <si>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</si>
  <si>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</si>
  <si>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</si>
  <si>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</si>
  <si>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</si>
  <si>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</si>
  <si>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</si>
  <si>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</si>
  <si>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</si>
  <si>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</si>
  <si>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</si>
  <si>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</si>
  <si>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</si>
  <si>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</si>
  <si>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</si>
  <si>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</si>
  <si>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</si>
  <si>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</si>
  <si>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</si>
  <si>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</si>
  <si>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</si>
  <si>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</si>
  <si>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</si>
  <si>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</si>
  <si>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</si>
  <si>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</si>
  <si>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</si>
  <si>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</si>
  <si>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</si>
  <si>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</si>
  <si>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</si>
  <si>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</si>
  <si>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</si>
  <si>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</si>
  <si>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</si>
  <si>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</si>
  <si>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</si>
  <si>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</si>
  <si>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</si>
  <si>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</si>
  <si>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</si>
  <si>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</si>
  <si>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</si>
  <si>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</si>
  <si>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</si>
  <si>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</si>
  <si>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</si>
  <si>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</si>
  <si>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</si>
  <si>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</si>
  <si>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</si>
  <si>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</si>
  <si>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</si>
  <si>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</si>
  <si>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</si>
  <si>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</si>
  <si>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</si>
  <si>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</si>
  <si>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</si>
  <si>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</si>
  <si>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</si>
  <si>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</si>
  <si>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</si>
  <si>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</si>
  <si>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</si>
  <si>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</si>
  <si>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</si>
  <si>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</si>
  <si>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</si>
  <si>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</si>
  <si>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</si>
  <si>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</si>
  <si>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</si>
  <si>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</si>
  <si>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</si>
  <si>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</si>
  <si>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</si>
  <si>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</si>
  <si>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</si>
  <si>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</si>
  <si>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</si>
  <si>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</si>
  <si>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</si>
  <si>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</si>
  <si>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</si>
  <si>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</si>
  <si>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</si>
  <si>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</si>
  <si>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</si>
  <si>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</si>
  <si>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</si>
  <si>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</si>
  <si>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</si>
  <si>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</si>
  <si>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</si>
  <si>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</si>
  <si>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</si>
  <si>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</si>
  <si>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</si>
  <si>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</si>
  <si>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</si>
  <si>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</si>
  <si>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</si>
  <si>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</si>
  <si>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</si>
  <si>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</si>
  <si>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</si>
  <si>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</si>
  <si>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</si>
  <si>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</si>
  <si>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</si>
  <si>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</si>
  <si>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</si>
  <si>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</si>
  <si>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</si>
  <si>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</si>
  <si>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</si>
  <si>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</si>
  <si>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</si>
  <si>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</si>
  <si>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</si>
  <si>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</si>
  <si>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</si>
  <si>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</si>
  <si>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</si>
  <si>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</si>
  <si>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</si>
  <si>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</si>
  <si>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</si>
  <si>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</si>
  <si>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</si>
  <si>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</si>
  <si>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</si>
  <si>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</si>
  <si>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</si>
  <si>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</si>
  <si>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</si>
  <si>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</si>
  <si>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</si>
  <si>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</si>
  <si>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</si>
  <si>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</si>
  <si>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</si>
  <si>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</si>
  <si>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</si>
  <si>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</si>
  <si>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</si>
  <si>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</si>
  <si>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</si>
  <si>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</si>
  <si>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</si>
  <si>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</si>
  <si>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</si>
  <si>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</si>
  <si>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</si>
  <si>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</si>
  <si>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</si>
  <si>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</si>
  <si>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</si>
  <si>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</si>
  <si>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</si>
  <si>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</si>
  <si>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</si>
  <si>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</si>
  <si>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</si>
  <si>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</si>
  <si>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</si>
  <si>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</si>
  <si>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</si>
  <si>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</si>
  <si>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</si>
  <si>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</si>
  <si>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</si>
  <si>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</si>
  <si>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</si>
  <si>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</si>
  <si>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</si>
  <si>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</si>
  <si>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</si>
  <si>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</si>
  <si>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</si>
  <si>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</si>
  <si>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</si>
  <si>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</si>
  <si>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</si>
  <si>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</si>
  <si>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</si>
  <si>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</si>
  <si>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</si>
  <si>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</si>
  <si>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</si>
  <si>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</si>
  <si>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</si>
  <si>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</si>
  <si>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</si>
  <si>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</si>
  <si>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</si>
  <si>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</si>
  <si>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</si>
  <si>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</si>
  <si>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</si>
  <si>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</si>
  <si>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</si>
  <si>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</si>
  <si>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</si>
  <si>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</si>
  <si>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</si>
  <si>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</si>
  <si>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</si>
  <si>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</si>
  <si>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</si>
  <si>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</si>
  <si>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</si>
  <si>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</si>
  <si>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</si>
  <si>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</si>
  <si>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</si>
  <si>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</si>
  <si>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</si>
  <si>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</si>
  <si>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</si>
  <si>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</si>
  <si>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</si>
  <si>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</si>
  <si>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</si>
  <si>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</si>
  <si>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</si>
  <si>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</si>
  <si>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</si>
  <si>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</si>
  <si>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</si>
  <si>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</si>
  <si>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</si>
  <si>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</si>
  <si>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</si>
  <si>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</si>
  <si>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</si>
  <si>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</si>
  <si>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</si>
  <si>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</si>
  <si>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</si>
  <si>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</si>
  <si>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</si>
  <si>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</si>
  <si>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</si>
  <si>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</si>
  <si>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</si>
  <si>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</si>
  <si>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</si>
  <si>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</si>
  <si>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</si>
  <si>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</si>
  <si>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</si>
  <si>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</si>
  <si>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</si>
  <si>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</si>
  <si>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</si>
  <si>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</si>
  <si>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</si>
  <si>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</si>
  <si>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</si>
  <si>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</si>
  <si>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</si>
  <si>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</si>
  <si>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</si>
  <si>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</si>
  <si>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</si>
  <si>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</si>
  <si>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</si>
  <si>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</si>
  <si>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</si>
  <si>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</si>
  <si>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</si>
  <si>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</si>
  <si>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</si>
  <si>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</si>
  <si>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</si>
  <si>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</si>
  <si>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</si>
  <si>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</si>
  <si>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</si>
  <si>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</si>
  <si>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</si>
  <si>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</si>
  <si>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</si>
  <si>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</si>
  <si>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</si>
  <si>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</si>
  <si>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</si>
  <si>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</si>
  <si>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</si>
  <si>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</si>
  <si>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</si>
  <si>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</si>
  <si>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</si>
  <si>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</si>
  <si>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</si>
  <si>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</si>
  <si>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</si>
  <si>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</si>
  <si>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</si>
  <si>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</si>
  <si>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</si>
  <si>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</si>
  <si>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</si>
  <si>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</si>
  <si>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</si>
  <si>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</si>
  <si>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</si>
  <si>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</si>
  <si>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</si>
  <si>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</si>
  <si>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</si>
  <si>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</si>
  <si>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</si>
  <si>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</si>
  <si>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</si>
  <si>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</si>
  <si>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</si>
  <si>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</si>
  <si>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</si>
  <si>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</si>
  <si>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</si>
  <si>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</si>
  <si>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</si>
  <si>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</si>
  <si>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</si>
  <si>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</si>
  <si>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</si>
  <si>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</si>
  <si>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</si>
  <si>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</si>
  <si>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</si>
  <si>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</si>
  <si>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</si>
  <si>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</si>
  <si>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</si>
  <si>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</si>
  <si>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</si>
  <si>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</si>
  <si>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</si>
  <si>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</si>
  <si>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</si>
  <si>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</si>
  <si>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</si>
  <si>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</si>
  <si>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</si>
  <si>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</si>
  <si>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</si>
  <si>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</si>
  <si>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</si>
  <si>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</si>
  <si>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</si>
  <si>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</si>
  <si>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</si>
  <si>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</si>
  <si>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</si>
  <si>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</si>
  <si>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</si>
  <si>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</si>
  <si>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</si>
  <si>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</si>
  <si>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</si>
  <si>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</si>
  <si>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</si>
  <si>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</si>
  <si>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</si>
  <si>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</si>
  <si>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</si>
  <si>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</si>
  <si>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</si>
  <si>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</si>
  <si>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</si>
  <si>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</si>
  <si>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</si>
  <si>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</si>
  <si>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</si>
  <si>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</si>
  <si>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</si>
  <si>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</si>
  <si>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</si>
  <si>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</si>
  <si>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</si>
  <si>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</si>
  <si>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</si>
  <si>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</si>
  <si>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</si>
  <si>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</si>
  <si>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</si>
  <si>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</si>
  <si>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</si>
  <si>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</si>
  <si>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</si>
  <si>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</si>
  <si>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</si>
  <si>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</si>
  <si>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</si>
  <si>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</si>
  <si>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</si>
  <si>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</si>
  <si>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</si>
  <si>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</si>
  <si>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</si>
  <si>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</si>
  <si>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</si>
  <si>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</si>
  <si>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</si>
  <si>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</si>
  <si>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</si>
  <si>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</si>
  <si>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</si>
  <si>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</si>
  <si>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</si>
  <si>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</si>
  <si>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</si>
  <si>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</si>
  <si>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</si>
  <si>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</si>
  <si>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</si>
  <si>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</si>
  <si>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</si>
  <si>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</si>
  <si>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</si>
  <si>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</si>
  <si>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</si>
  <si>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</si>
  <si>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</si>
  <si>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</si>
  <si>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</si>
  <si>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</si>
  <si>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</si>
  <si>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</si>
  <si>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</si>
  <si>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</si>
  <si>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</si>
  <si>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</si>
  <si>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</si>
  <si>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</si>
  <si>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</si>
  <si>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</si>
  <si>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</si>
  <si>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</si>
  <si>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</si>
  <si>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</si>
  <si>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</si>
  <si>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</si>
  <si>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</si>
  <si>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</si>
  <si>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</si>
  <si>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</si>
  <si>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</si>
  <si>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</si>
  <si>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</si>
  <si>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</si>
  <si>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</si>
  <si>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</si>
  <si>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</si>
  <si>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</si>
  <si>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</si>
  <si>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</si>
  <si>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</si>
  <si>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</si>
  <si>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</si>
  <si>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</si>
  <si>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</si>
  <si>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</si>
  <si>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</si>
  <si>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</si>
  <si>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</si>
  <si>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</si>
  <si>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</si>
  <si>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</si>
  <si>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</si>
  <si>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</si>
  <si>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</si>
  <si>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</si>
  <si>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</si>
  <si>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</si>
  <si>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</si>
  <si>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</si>
  <si>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</si>
  <si>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</si>
  <si>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</si>
  <si>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</si>
  <si>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</si>
  <si>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</si>
  <si>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</si>
  <si>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</si>
  <si>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</si>
  <si>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</si>
  <si>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</si>
  <si>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</si>
  <si>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</si>
  <si>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</si>
  <si>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</si>
  <si>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</si>
  <si>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</si>
  <si>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</si>
  <si>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</si>
  <si>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</si>
  <si>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</si>
  <si>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</si>
  <si>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</si>
  <si>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</si>
  <si>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</si>
  <si>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</si>
  <si>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</si>
  <si>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</si>
  <si>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</si>
  <si>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</si>
  <si>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</si>
  <si>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</si>
  <si>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</si>
  <si>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</si>
  <si>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</si>
  <si>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</si>
  <si>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</si>
  <si>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</si>
  <si>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</si>
  <si>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</si>
  <si>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</si>
  <si>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</si>
  <si>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</si>
  <si>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</si>
  <si>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</si>
  <si>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</si>
  <si>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</si>
  <si>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</si>
  <si>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</si>
  <si>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</si>
  <si>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</si>
  <si>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</si>
  <si>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</si>
  <si>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</si>
  <si>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</si>
  <si>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</si>
  <si>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</si>
  <si>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</si>
  <si>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</si>
  <si>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</si>
  <si>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</si>
  <si>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</si>
  <si>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</si>
  <si>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</si>
  <si>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</si>
  <si>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</si>
  <si>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</si>
  <si>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</si>
  <si>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</si>
  <si>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</si>
  <si>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</si>
  <si>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</si>
  <si>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</si>
  <si>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</si>
  <si>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</si>
  <si>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</si>
  <si>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</si>
  <si>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</si>
  <si>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</si>
  <si>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</si>
  <si>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</si>
  <si>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</si>
  <si>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</si>
  <si>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</si>
  <si>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</si>
  <si>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</si>
  <si>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</si>
  <si>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</si>
  <si>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</si>
  <si>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</si>
  <si>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</si>
  <si>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</si>
  <si>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</si>
  <si>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</si>
  <si>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</si>
  <si>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</si>
  <si>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</si>
  <si>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</si>
  <si>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</si>
  <si>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</si>
  <si>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</si>
  <si>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</si>
  <si>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</si>
  <si>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</si>
  <si>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</si>
  <si>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</si>
  <si>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</si>
  <si>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</si>
  <si>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</si>
  <si>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</si>
  <si>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</si>
  <si>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</si>
  <si>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</si>
  <si>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</si>
  <si>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</si>
  <si>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</si>
  <si>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</si>
  <si>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</si>
  <si>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</si>
  <si>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</si>
  <si>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</si>
  <si>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</si>
  <si>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</si>
  <si>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</si>
  <si>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</si>
  <si>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</si>
  <si>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</si>
  <si>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</si>
  <si>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</si>
  <si>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</si>
  <si>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</si>
  <si>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</si>
  <si>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</si>
  <si>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</si>
  <si>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</si>
  <si>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</si>
  <si>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</si>
  <si>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</si>
  <si>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</si>
  <si>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</si>
  <si>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</si>
  <si>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</si>
  <si>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</si>
  <si>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</si>
  <si>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</si>
  <si>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</si>
  <si>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</si>
  <si>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</si>
  <si>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</si>
  <si>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</si>
  <si>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</si>
  <si>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</si>
  <si>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</si>
  <si>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</si>
  <si>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</si>
  <si>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</si>
  <si>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</si>
  <si>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</si>
  <si>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</si>
  <si>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</si>
  <si>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</si>
  <si>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</si>
  <si>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</si>
  <si>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</si>
  <si>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</si>
  <si>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</si>
  <si>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</si>
  <si>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</si>
  <si>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</si>
  <si>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</si>
  <si>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</si>
  <si>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</si>
  <si>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</si>
  <si>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</si>
  <si>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</si>
  <si>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</si>
  <si>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</si>
  <si>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</si>
  <si>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</si>
  <si>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</si>
  <si>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</si>
  <si>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</si>
  <si>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</si>
  <si>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</si>
  <si>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</si>
  <si>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</si>
  <si>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</si>
  <si>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</si>
  <si>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</si>
  <si>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</si>
  <si>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</si>
  <si>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</si>
  <si>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</si>
  <si>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</si>
  <si>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</si>
  <si>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</si>
  <si>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</si>
  <si>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</si>
  <si>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</si>
  <si>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</si>
  <si>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</si>
  <si>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</si>
  <si>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</si>
  <si>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</si>
  <si>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</si>
  <si>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</si>
  <si>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</si>
  <si>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</si>
  <si>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</si>
  <si>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</si>
  <si>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</si>
  <si>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</si>
  <si>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</si>
  <si>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</si>
  <si>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</si>
  <si>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</si>
  <si>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</si>
  <si>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</si>
  <si>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</si>
  <si>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</si>
  <si>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</si>
  <si>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</si>
  <si>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</si>
  <si>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</si>
  <si>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</si>
  <si>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</si>
  <si>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</si>
  <si>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</si>
  <si>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</si>
  <si>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</si>
  <si>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</si>
  <si>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</si>
  <si>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</si>
  <si>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</si>
  <si>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</si>
  <si>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</si>
  <si>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</si>
  <si>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</si>
  <si>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</si>
  <si>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</si>
  <si>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</si>
  <si>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</si>
  <si>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</si>
  <si>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</si>
  <si>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</si>
  <si>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</si>
  <si>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</si>
  <si>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</si>
  <si>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</si>
  <si>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</si>
  <si>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</si>
  <si>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</si>
  <si>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</si>
  <si>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</si>
  <si>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</si>
  <si>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</si>
  <si>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</si>
  <si>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</si>
  <si>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</si>
  <si>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</si>
  <si>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</si>
  <si>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</si>
  <si>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</si>
  <si>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</si>
  <si>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</si>
  <si>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</si>
  <si>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</si>
  <si>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</si>
  <si>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</si>
  <si>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</si>
  <si>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</si>
  <si>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</si>
  <si>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</si>
  <si>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</si>
  <si>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</si>
  <si>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</si>
  <si>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</si>
  <si>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</si>
  <si>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</si>
  <si>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</si>
  <si>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</si>
  <si>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</si>
  <si>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</si>
  <si>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</si>
  <si>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</si>
  <si>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</si>
  <si>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</si>
  <si>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</si>
  <si>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</si>
  <si>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</si>
  <si>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</si>
  <si>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</si>
  <si>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</si>
  <si>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</si>
  <si>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</si>
  <si>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</si>
  <si>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</si>
  <si>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</si>
  <si>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</si>
  <si>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</si>
  <si>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</si>
  <si>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</si>
  <si>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</si>
  <si>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</si>
  <si>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</si>
  <si>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</si>
  <si>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</si>
  <si>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</si>
  <si>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</si>
  <si>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</si>
  <si>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</si>
  <si>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</si>
  <si>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</si>
  <si>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</si>
  <si>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</si>
  <si>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</si>
  <si>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</si>
  <si>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</si>
  <si>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</si>
  <si>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</si>
  <si>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</si>
  <si>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</si>
  <si>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</si>
  <si>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</si>
  <si>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</si>
  <si>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</si>
  <si>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</si>
  <si>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</si>
  <si>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</si>
  <si>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</si>
  <si>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</si>
  <si>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</si>
  <si>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</si>
  <si>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</si>
  <si>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</si>
  <si>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</si>
  <si>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</si>
  <si>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</si>
  <si>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</si>
  <si>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</si>
  <si>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</si>
  <si>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</si>
  <si>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</si>
  <si>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</si>
  <si>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</si>
  <si>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</si>
  <si>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</si>
  <si>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</si>
  <si>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</si>
  <si>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</si>
  <si>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</si>
  <si>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</si>
  <si>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</si>
  <si>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</si>
  <si>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</si>
  <si>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</si>
  <si>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</si>
  <si>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</si>
  <si>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</si>
  <si>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</si>
  <si>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</si>
  <si>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</si>
  <si>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</si>
  <si>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</si>
  <si>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</si>
  <si>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</si>
  <si>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</si>
  <si>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</si>
  <si>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</si>
  <si>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</si>
  <si>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</si>
  <si>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</si>
  <si>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</si>
  <si>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</si>
  <si>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</si>
  <si>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</si>
  <si>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</si>
  <si>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</si>
  <si>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</si>
  <si>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</si>
  <si>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</si>
  <si>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</si>
  <si>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</si>
  <si>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</si>
  <si>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</si>
  <si>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</si>
  <si>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</si>
  <si>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</si>
  <si>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</si>
  <si>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</si>
  <si>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</si>
  <si>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</si>
  <si>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</si>
  <si>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</si>
  <si>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</si>
  <si>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</si>
  <si>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</si>
  <si>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</si>
  <si>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</si>
  <si>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</si>
  <si>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</si>
  <si>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</si>
  <si>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</si>
  <si>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</si>
  <si>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</si>
  <si>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</si>
  <si>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</si>
  <si>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</si>
  <si>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</si>
  <si>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</si>
  <si>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</si>
  <si>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</si>
  <si>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</si>
  <si>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</si>
  <si>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</si>
  <si>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</si>
  <si>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</si>
  <si>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</si>
  <si>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</si>
  <si>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</si>
  <si>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</si>
  <si>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</si>
  <si>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</si>
  <si>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</si>
  <si>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</si>
  <si>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</si>
  <si>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</si>
  <si>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</si>
  <si>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</si>
  <si>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</si>
  <si>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</si>
  <si>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</si>
  <si>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</si>
  <si>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</si>
  <si>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</si>
  <si>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</si>
  <si>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</si>
  <si>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</si>
  <si>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</si>
  <si>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</si>
  <si>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</si>
  <si>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</si>
  <si>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</si>
  <si>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</si>
  <si>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</si>
  <si>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</si>
  <si>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</si>
  <si>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</si>
  <si>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</si>
  <si>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</si>
  <si>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</si>
  <si>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</si>
  <si>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</si>
  <si>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</si>
  <si>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</si>
  <si>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</si>
  <si>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</si>
  <si>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</si>
  <si>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</si>
  <si>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</si>
  <si>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</si>
  <si>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</si>
  <si>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</si>
  <si>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</si>
  <si>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</si>
  <si>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</si>
  <si>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</si>
  <si>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</si>
  <si>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</si>
  <si>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</si>
  <si>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</si>
  <si>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</si>
  <si>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</si>
  <si>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</si>
  <si>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</si>
  <si>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</si>
  <si>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</si>
  <si>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</si>
  <si>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</si>
  <si>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</si>
  <si>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</si>
  <si>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</si>
  <si>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</si>
  <si>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</si>
  <si>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</si>
  <si>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</si>
  <si>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</si>
  <si>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</si>
  <si>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</si>
  <si>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</si>
  <si>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</si>
  <si>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</si>
  <si>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</si>
  <si>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</si>
  <si>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</si>
  <si>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</si>
  <si>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</si>
  <si>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</si>
  <si>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</si>
  <si>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</si>
  <si>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</si>
  <si>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</si>
  <si>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</si>
  <si>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</si>
  <si>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</si>
  <si>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</si>
  <si>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</si>
  <si>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</si>
  <si>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</si>
  <si>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</si>
  <si>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</si>
  <si>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</si>
  <si>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</si>
  <si>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</si>
  <si>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</si>
  <si>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</si>
  <si>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</si>
  <si>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</si>
  <si>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</si>
  <si>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</si>
  <si>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</si>
  <si>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</si>
  <si>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</si>
  <si>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</si>
  <si>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</si>
  <si>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</si>
  <si>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</si>
  <si>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</si>
  <si>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</si>
  <si>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</si>
  <si>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</si>
  <si>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</si>
  <si>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</si>
  <si>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</si>
  <si>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</si>
  <si>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</si>
  <si>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</si>
  <si>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</si>
  <si>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</si>
  <si>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</si>
  <si>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</si>
  <si>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</si>
  <si>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</si>
  <si>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</si>
  <si>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</si>
  <si>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</si>
  <si>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</si>
  <si>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</si>
  <si>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</si>
  <si>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</si>
  <si>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</si>
  <si>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</si>
  <si>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</si>
  <si>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</si>
  <si>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</si>
  <si>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</si>
  <si>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</si>
  <si>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</si>
  <si>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</si>
  <si>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</si>
  <si>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</si>
  <si>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</si>
  <si>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</si>
  <si>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</si>
  <si>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</si>
  <si>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</si>
  <si>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</si>
  <si>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</si>
  <si>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</si>
  <si>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</si>
  <si>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</si>
  <si>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</si>
  <si>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</si>
  <si>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</si>
  <si>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</si>
  <si>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</si>
  <si>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</si>
  <si>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</si>
  <si>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</si>
  <si>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</si>
  <si>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</si>
  <si>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</si>
  <si>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</si>
  <si>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</si>
  <si>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</si>
  <si>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</si>
  <si>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</si>
  <si>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</si>
  <si>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</si>
  <si>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</si>
  <si>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</si>
  <si>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</si>
  <si>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</si>
  <si>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</si>
  <si>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</si>
  <si>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</si>
  <si>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</si>
  <si>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</si>
  <si>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</si>
  <si>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</si>
  <si>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</si>
  <si>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</si>
  <si>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</si>
  <si>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</si>
  <si>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</si>
  <si>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</si>
  <si>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</si>
  <si>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</si>
  <si>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</si>
  <si>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</si>
  <si>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</si>
  <si>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</si>
  <si>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</si>
  <si>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</si>
  <si>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</si>
  <si>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</si>
  <si>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</si>
  <si>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</si>
  <si>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</si>
  <si>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</si>
  <si>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</si>
  <si>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</si>
  <si>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</si>
  <si>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</si>
  <si>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</si>
  <si>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</si>
  <si>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</si>
  <si>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</si>
  <si>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</si>
  <si>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</si>
  <si>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</si>
  <si>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</si>
  <si>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</si>
  <si>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</si>
  <si>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</si>
  <si>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</si>
  <si>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</si>
  <si>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</si>
  <si>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</si>
  <si>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</si>
  <si>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</si>
  <si>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</si>
  <si>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</si>
  <si>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</si>
  <si>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</si>
  <si>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</si>
  <si>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</si>
  <si>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</si>
  <si>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</si>
  <si>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</si>
  <si>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</si>
  <si>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</si>
  <si>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</si>
  <si>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</si>
  <si>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</si>
  <si>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</si>
  <si>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</si>
  <si>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</si>
  <si>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</si>
  <si>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</si>
  <si>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</si>
  <si>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</si>
  <si>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</si>
  <si>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</si>
  <si>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</si>
  <si>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</si>
  <si>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</si>
  <si>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</si>
  <si>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</si>
  <si>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</si>
  <si>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</si>
  <si>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</si>
  <si>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</si>
  <si>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</si>
  <si>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</si>
  <si>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</si>
  <si>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</si>
  <si>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</si>
  <si>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</si>
  <si>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</si>
  <si>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</si>
  <si>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</si>
  <si>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</si>
  <si>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</si>
  <si>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</si>
  <si>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</si>
  <si>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</si>
  <si>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</si>
  <si>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</si>
  <si>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</si>
  <si>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</si>
  <si>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</si>
  <si>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</si>
  <si>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</si>
  <si>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</si>
  <si>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</si>
  <si>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</si>
  <si>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</si>
  <si>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</si>
  <si>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</si>
  <si>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</si>
  <si>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</si>
  <si>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</si>
  <si>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</si>
  <si>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</si>
  <si>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</si>
  <si>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</si>
  <si>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</si>
  <si>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</si>
  <si>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</si>
  <si>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</si>
  <si>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</si>
  <si>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</si>
  <si>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</si>
  <si>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</si>
  <si>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</si>
  <si>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</si>
  <si>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</si>
  <si>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</si>
  <si>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</si>
  <si>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</si>
  <si>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</si>
  <si>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</si>
  <si>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</si>
  <si>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</si>
  <si>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</si>
  <si>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</si>
  <si>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</si>
  <si>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</si>
  <si>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</si>
  <si>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</si>
  <si>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</si>
  <si>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</si>
  <si>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</si>
  <si>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</si>
  <si>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</si>
  <si>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</si>
  <si>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</si>
  <si>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</si>
  <si>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</si>
  <si>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</si>
  <si>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</si>
  <si>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</si>
  <si>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</si>
  <si>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</si>
  <si>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</si>
  <si>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</si>
  <si>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</si>
  <si>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</si>
  <si>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</si>
  <si>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</si>
  <si>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</si>
  <si>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</si>
  <si>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</si>
  <si>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</si>
  <si>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</si>
  <si>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</si>
  <si>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</si>
  <si>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</si>
  <si>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</si>
  <si>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</si>
  <si>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</si>
  <si>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</si>
  <si>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</si>
  <si>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</si>
  <si>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</si>
  <si>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</si>
  <si>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</si>
  <si>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</si>
  <si>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</si>
  <si>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</si>
  <si>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</si>
  <si>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</si>
  <si>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</si>
  <si>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</si>
  <si>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</si>
  <si>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</si>
  <si>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</si>
  <si>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</si>
  <si>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</si>
  <si>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</si>
  <si>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</si>
  <si>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</si>
  <si>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</si>
  <si>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</si>
  <si>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</si>
  <si>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</si>
  <si>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</si>
  <si>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</si>
  <si>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</si>
  <si>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</si>
  <si>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</si>
  <si>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</si>
  <si>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</si>
  <si>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</si>
  <si>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</si>
  <si>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</si>
  <si>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</si>
  <si>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</si>
  <si>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</si>
  <si>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</si>
  <si>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</si>
  <si>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</si>
  <si>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</si>
  <si>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</si>
  <si>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</si>
  <si>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</si>
  <si>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</si>
  <si>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</si>
  <si>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</si>
  <si>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</si>
  <si>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</si>
  <si>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</si>
  <si>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</si>
  <si>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</si>
  <si>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</si>
  <si>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</si>
  <si>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</si>
  <si>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</si>
  <si>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</si>
  <si>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</si>
  <si>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</si>
  <si>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</si>
  <si>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</si>
  <si>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</si>
  <si>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</si>
  <si>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</si>
  <si>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</si>
  <si>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</si>
  <si>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</si>
  <si>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</si>
  <si>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</si>
  <si>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</si>
  <si>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</si>
  <si>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</si>
  <si>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</si>
  <si>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</si>
  <si>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</si>
  <si>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</si>
  <si>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</si>
  <si>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</si>
  <si>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</si>
  <si>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</si>
  <si>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</si>
  <si>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</si>
  <si>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</si>
  <si>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</si>
  <si>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</si>
  <si>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</si>
  <si>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</si>
  <si>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</si>
  <si>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</si>
  <si>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</si>
  <si>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</si>
  <si>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</si>
  <si>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</si>
  <si>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</si>
  <si>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</si>
  <si>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</si>
  <si>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</si>
  <si>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</si>
  <si>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</si>
  <si>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</si>
  <si>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</si>
  <si>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</si>
  <si>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</si>
  <si>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</si>
  <si>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</si>
  <si>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</si>
  <si>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</si>
  <si>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</si>
  <si>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</si>
  <si>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</si>
  <si>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</si>
  <si>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</si>
  <si>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</si>
  <si>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</si>
  <si>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</si>
  <si>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</si>
  <si>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</si>
  <si>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</si>
  <si>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</si>
  <si>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</si>
  <si>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</si>
  <si>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</si>
  <si>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</si>
  <si>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</si>
  <si>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</si>
  <si>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</si>
  <si>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</si>
  <si>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</si>
  <si>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</si>
  <si>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</si>
  <si>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</si>
  <si>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</si>
  <si>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</si>
  <si>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</si>
  <si>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</si>
  <si>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</si>
  <si>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</si>
  <si>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</si>
  <si>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</si>
  <si>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</si>
  <si>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</si>
  <si>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</si>
  <si>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</si>
  <si>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</si>
  <si>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</si>
  <si>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</si>
  <si>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</si>
  <si>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</si>
  <si>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</si>
  <si>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</si>
  <si>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</si>
  <si>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</si>
  <si>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</si>
  <si>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</si>
  <si>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</si>
  <si>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</si>
  <si>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</si>
  <si>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</si>
  <si>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</si>
  <si>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</si>
  <si>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</si>
  <si>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</si>
  <si>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</si>
  <si>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</si>
  <si>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</si>
  <si>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</si>
  <si>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</si>
  <si>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</si>
  <si>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</si>
  <si>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</si>
  <si>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</si>
  <si>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</si>
  <si>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</si>
  <si>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</si>
  <si>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</si>
  <si>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</si>
  <si>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</si>
  <si>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</si>
  <si>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</si>
  <si>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</si>
  <si>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</si>
  <si>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</si>
  <si>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</si>
  <si>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</si>
  <si>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</si>
  <si>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</si>
  <si>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</si>
  <si>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</si>
  <si>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</si>
  <si>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</si>
  <si>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</si>
  <si>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</si>
  <si>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</si>
  <si>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</si>
  <si>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</si>
  <si>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</si>
  <si>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</si>
  <si>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</si>
  <si>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</si>
  <si>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</si>
  <si>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</si>
  <si>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</si>
  <si>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</si>
  <si>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</si>
  <si>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</si>
  <si>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</si>
  <si>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</si>
  <si>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</si>
  <si>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</si>
  <si>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</si>
  <si>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</si>
  <si>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</si>
  <si>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</si>
  <si>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</si>
  <si>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</si>
  <si>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</si>
  <si>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</si>
  <si>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</si>
  <si>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</si>
  <si>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</si>
  <si>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</si>
  <si>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</si>
  <si>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</si>
  <si>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</si>
  <si>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</si>
  <si>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</si>
  <si>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</si>
  <si>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</si>
  <si>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</si>
  <si>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</si>
  <si>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</si>
  <si>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</si>
  <si>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</si>
  <si>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</si>
  <si>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</si>
  <si>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</si>
  <si>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</si>
  <si>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</si>
  <si>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</si>
  <si>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</si>
  <si>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</si>
  <si>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</si>
  <si>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</si>
  <si>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</si>
  <si>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</si>
  <si>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</si>
  <si>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</si>
  <si>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</si>
  <si>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</si>
  <si>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</si>
  <si>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</si>
  <si>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</si>
  <si>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</si>
  <si>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</si>
  <si>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</si>
  <si>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</si>
  <si>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</si>
  <si>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</si>
  <si>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</si>
  <si>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</si>
  <si>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</si>
  <si>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</si>
  <si>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</si>
  <si>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</si>
  <si>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</si>
  <si>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</si>
  <si>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</si>
  <si>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</si>
  <si>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</si>
  <si>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</si>
  <si>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</si>
  <si>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</si>
  <si>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</si>
  <si>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</si>
  <si>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</si>
  <si>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</si>
  <si>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</si>
  <si>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</si>
  <si>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</si>
  <si>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</si>
  <si>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</si>
  <si>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</si>
  <si>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</si>
  <si>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</si>
  <si>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</si>
  <si>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</si>
  <si>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</si>
  <si>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</si>
  <si>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</si>
  <si>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</si>
  <si>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</si>
  <si>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</si>
  <si>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</si>
  <si>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</si>
  <si>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</si>
  <si>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</si>
  <si>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</si>
  <si>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</si>
  <si>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</si>
  <si>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</si>
  <si>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</si>
  <si>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</si>
  <si>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</si>
  <si>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</si>
  <si>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</si>
  <si>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</si>
  <si>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</si>
  <si>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</si>
  <si>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</si>
  <si>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</si>
  <si>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</si>
  <si>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</si>
  <si>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</si>
  <si>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</si>
  <si>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</si>
  <si>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</si>
  <si>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</si>
  <si>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</si>
  <si>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</si>
  <si>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</si>
  <si>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</si>
  <si>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</si>
  <si>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</si>
  <si>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</si>
  <si>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</si>
  <si>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</si>
  <si>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</si>
  <si>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</si>
  <si>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</si>
  <si>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</si>
  <si>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</si>
  <si>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</si>
  <si>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</si>
  <si>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</si>
  <si>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</si>
  <si>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</si>
  <si>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</si>
  <si>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</si>
  <si>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</si>
  <si>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</si>
  <si>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</si>
  <si>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</si>
  <si>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</si>
  <si>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</si>
  <si>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</si>
  <si>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</si>
  <si>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</si>
  <si>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</si>
  <si>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</si>
  <si>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</si>
  <si>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</si>
  <si>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</si>
  <si>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</si>
  <si>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</si>
  <si>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</si>
  <si>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</si>
  <si>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</si>
  <si>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</si>
  <si>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</si>
  <si>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</si>
  <si>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</si>
  <si>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</si>
  <si>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</si>
  <si>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</si>
  <si>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</si>
  <si>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</si>
  <si>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</si>
  <si>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</si>
  <si>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</si>
  <si>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</si>
  <si>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</si>
  <si>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</si>
  <si>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</si>
  <si>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</si>
  <si>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</si>
  <si>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</si>
  <si>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</si>
  <si>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</si>
  <si>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</si>
  <si>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</si>
  <si>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</si>
  <si>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</si>
  <si>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</si>
  <si>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</si>
  <si>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</si>
  <si>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</si>
  <si>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</si>
  <si>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</si>
  <si>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</si>
  <si>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</si>
  <si>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</si>
  <si>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</si>
  <si>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</si>
  <si>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</si>
  <si>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</si>
  <si>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</si>
  <si>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</si>
  <si>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</si>
  <si>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</si>
  <si>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</si>
  <si>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</si>
  <si>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</si>
  <si>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</si>
  <si>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</si>
  <si>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</si>
  <si>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</si>
  <si>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</si>
  <si>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</si>
  <si>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</si>
  <si>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</si>
  <si>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</si>
  <si>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</si>
  <si>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</si>
  <si>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</si>
  <si>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</si>
  <si>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</si>
  <si>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</si>
  <si>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</si>
  <si>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</si>
  <si>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</si>
  <si>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</si>
  <si>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</si>
  <si>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</si>
  <si>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</si>
  <si>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</si>
  <si>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</si>
  <si>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</si>
  <si>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</si>
  <si>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</si>
  <si>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</si>
  <si>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</si>
  <si>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</si>
  <si>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</si>
  <si>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</si>
  <si>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</si>
  <si>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</si>
  <si>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</si>
  <si>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</si>
  <si>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</si>
  <si>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</si>
  <si>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</si>
  <si>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</si>
  <si>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</si>
  <si>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</si>
  <si>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</si>
  <si>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</si>
  <si>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</si>
  <si>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</si>
  <si>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</si>
  <si>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</si>
  <si>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</si>
  <si>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</si>
  <si>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</si>
  <si>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</si>
  <si>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</si>
  <si>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</si>
  <si>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</si>
  <si>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</si>
  <si>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</si>
  <si>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</si>
  <si>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</si>
  <si>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</si>
  <si>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</si>
  <si>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</si>
  <si>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</si>
  <si>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</si>
  <si>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</si>
  <si>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</si>
  <si>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</si>
  <si>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</si>
  <si>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</si>
  <si>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</si>
  <si>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</si>
  <si>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</si>
  <si>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</si>
  <si>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</si>
  <si>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</si>
  <si>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</si>
  <si>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</si>
  <si>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</si>
  <si>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</si>
  <si>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</si>
  <si>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</si>
  <si>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</si>
  <si>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</si>
  <si>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</si>
  <si>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</si>
  <si>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</si>
  <si>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</si>
  <si>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</si>
  <si>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</si>
  <si>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</si>
  <si>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</si>
  <si>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</si>
  <si>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</si>
  <si>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</si>
  <si>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</si>
  <si>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</si>
  <si>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</si>
  <si>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</si>
  <si>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</si>
  <si>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</si>
  <si>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</si>
  <si>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</si>
  <si>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</si>
  <si>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</si>
  <si>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</si>
  <si>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</si>
  <si>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</si>
  <si>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</si>
  <si>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</si>
  <si>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</si>
  <si>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</si>
  <si>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</si>
  <si>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</si>
  <si>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</si>
  <si>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</si>
  <si>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</si>
  <si>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</si>
  <si>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</si>
  <si>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</si>
  <si>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</si>
  <si>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</si>
  <si>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</si>
  <si>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</si>
  <si>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</si>
  <si>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</si>
  <si>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</si>
  <si>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</si>
  <si>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</si>
  <si>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</si>
  <si>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</si>
  <si>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</si>
  <si>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</si>
  <si>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</si>
  <si>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</si>
  <si>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</si>
  <si>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</si>
  <si>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</si>
  <si>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</si>
  <si>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</si>
  <si>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</si>
  <si>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</si>
  <si>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</si>
  <si>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</si>
  <si>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</si>
  <si>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</si>
  <si>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</si>
  <si>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</si>
  <si>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</si>
  <si>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</si>
  <si>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</si>
  <si>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</si>
  <si>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</si>
  <si>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</si>
  <si>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</si>
  <si>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</si>
  <si>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</si>
  <si>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</si>
  <si>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</si>
  <si>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</si>
  <si>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</si>
  <si>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</si>
  <si>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</si>
  <si>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</si>
  <si>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</si>
  <si>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</si>
  <si>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</si>
  <si>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</si>
  <si>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</si>
  <si>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</si>
  <si>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</si>
  <si>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</si>
  <si>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</si>
  <si>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</si>
  <si>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</si>
  <si>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</si>
  <si>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</si>
  <si>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</si>
  <si>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</si>
  <si>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</si>
  <si>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</si>
  <si>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</si>
  <si>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</si>
  <si>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</si>
  <si>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</si>
  <si>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</si>
  <si>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</si>
  <si>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</si>
  <si>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</si>
  <si>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</si>
  <si>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</si>
  <si>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</si>
  <si>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</si>
  <si>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</si>
  <si>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</si>
  <si>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</si>
  <si>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</si>
  <si>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</si>
  <si>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</si>
  <si>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</si>
  <si>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</si>
  <si>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</si>
  <si>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</si>
  <si>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</si>
  <si>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</si>
  <si>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</si>
  <si>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</si>
  <si>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</si>
  <si>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</si>
  <si>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</si>
  <si>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</si>
  <si>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</si>
  <si>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</si>
  <si>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</si>
  <si>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</si>
  <si>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</si>
  <si>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</si>
  <si>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</si>
  <si>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</si>
  <si>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</si>
  <si>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</si>
  <si>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</si>
  <si>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</si>
  <si>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</si>
  <si>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</si>
  <si>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</si>
  <si>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</si>
  <si>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</si>
  <si>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</si>
  <si>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</si>
  <si>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</si>
  <si>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</si>
  <si>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</si>
  <si>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</si>
  <si>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</si>
  <si>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</si>
  <si>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</si>
  <si>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</si>
  <si>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</si>
  <si>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</si>
  <si>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</si>
  <si>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</si>
  <si>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</si>
  <si>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</si>
  <si>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</si>
  <si>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</si>
  <si>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</si>
  <si>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</si>
  <si>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</si>
  <si>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</si>
  <si>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</si>
  <si>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</si>
  <si>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</si>
  <si>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</si>
  <si>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</si>
  <si>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</si>
  <si>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</si>
  <si>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</si>
  <si>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</si>
  <si>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</si>
  <si>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</si>
  <si>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</si>
  <si>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</si>
  <si>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</si>
  <si>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</si>
  <si>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</si>
  <si>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</si>
  <si>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</si>
  <si>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</si>
  <si>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</si>
  <si>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</si>
  <si>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</si>
  <si>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</si>
  <si>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</si>
  <si>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</si>
  <si>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</si>
  <si>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</si>
  <si>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</si>
  <si>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</si>
  <si>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</si>
  <si>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</si>
  <si>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</si>
  <si>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</si>
  <si>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</si>
  <si>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</si>
  <si>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</si>
  <si>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</si>
  <si>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</si>
  <si>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</si>
  <si>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</si>
  <si>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</si>
  <si>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</si>
  <si>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</si>
  <si>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</si>
  <si>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</si>
  <si>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</si>
  <si>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</si>
  <si>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</si>
  <si>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</si>
  <si>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</si>
  <si>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</si>
  <si>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</si>
  <si>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</si>
  <si>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</si>
  <si>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</si>
  <si>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</si>
  <si>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</si>
  <si>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</si>
  <si>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</si>
  <si>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</si>
  <si>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</si>
  <si>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</si>
  <si>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</si>
  <si>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</si>
  <si>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</si>
  <si>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</si>
  <si>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</si>
  <si>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</si>
  <si>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</si>
  <si>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</si>
  <si>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</si>
  <si>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</si>
  <si>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</si>
  <si>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</si>
  <si>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</si>
  <si>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</si>
  <si>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</si>
  <si>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</si>
  <si>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</si>
  <si>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</si>
  <si>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</si>
  <si>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</si>
  <si>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</si>
  <si>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</si>
  <si>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</si>
  <si>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</si>
  <si>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</si>
  <si>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</si>
  <si>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</si>
  <si>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</si>
  <si>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</si>
  <si>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</si>
  <si>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</si>
  <si>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</si>
  <si>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</si>
  <si>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</si>
  <si>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</si>
  <si>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</si>
  <si>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</si>
  <si>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</si>
  <si>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</si>
  <si>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</si>
  <si>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</si>
  <si>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</si>
  <si>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</si>
  <si>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</si>
  <si>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</si>
  <si>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</si>
  <si>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</si>
  <si>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</si>
  <si>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</si>
  <si>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</si>
  <si>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</si>
  <si>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</si>
  <si>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</si>
  <si>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</si>
  <si>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</si>
  <si>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</si>
  <si>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</si>
  <si>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</si>
  <si>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</si>
  <si>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</si>
  <si>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</si>
  <si>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</si>
  <si>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</si>
  <si>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</si>
  <si>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</si>
  <si>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</si>
  <si>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</si>
  <si>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</si>
  <si>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</si>
  <si>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</si>
  <si>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</si>
  <si>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</si>
  <si>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</si>
  <si>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</si>
  <si>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</si>
  <si>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</si>
  <si>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</si>
  <si>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</si>
  <si>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</si>
  <si>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</si>
  <si>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</si>
  <si>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</si>
  <si>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</si>
  <si>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</si>
  <si>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</si>
  <si>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</si>
  <si>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</si>
  <si>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</si>
  <si>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</si>
  <si>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</si>
  <si>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</si>
  <si>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</si>
  <si>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</si>
  <si>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</si>
  <si>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</si>
  <si>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</si>
  <si>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</si>
  <si>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</si>
  <si>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</si>
  <si>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</si>
  <si>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</si>
  <si>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</si>
  <si>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</si>
  <si>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</si>
  <si>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</si>
  <si>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</si>
  <si>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</si>
  <si>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</si>
  <si>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</si>
  <si>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</si>
  <si>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</si>
  <si>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</si>
  <si>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</si>
  <si>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</si>
  <si>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</si>
  <si>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</si>
  <si>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</si>
  <si>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</si>
  <si>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</si>
  <si>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</si>
  <si>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</si>
  <si>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</si>
  <si>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</si>
  <si>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</si>
  <si>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</si>
  <si>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</si>
  <si>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</si>
  <si>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</si>
  <si>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</si>
  <si>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</si>
  <si>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</si>
  <si>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</si>
  <si>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</si>
  <si>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</si>
  <si>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</si>
  <si>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</si>
  <si>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</si>
  <si>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</si>
  <si>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</si>
  <si>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</si>
  <si>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</si>
  <si>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</si>
  <si>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</si>
  <si>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</si>
  <si>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</si>
  <si>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</si>
  <si>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</si>
  <si>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</si>
  <si>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</si>
  <si>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</si>
  <si>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</si>
  <si>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</si>
  <si>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</si>
  <si>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</si>
  <si>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</si>
  <si>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</si>
  <si>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</si>
  <si>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</si>
  <si>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</si>
  <si>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</si>
  <si>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</si>
  <si>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</si>
  <si>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</si>
  <si>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</si>
  <si>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</si>
  <si>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</si>
  <si>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</si>
  <si>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</si>
  <si>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</si>
  <si>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</si>
  <si>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</si>
  <si>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</si>
  <si>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</si>
  <si>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</si>
  <si>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</si>
  <si>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</si>
  <si>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</si>
  <si>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</si>
  <si>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</si>
  <si>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</si>
  <si>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</si>
  <si>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</si>
  <si>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</si>
  <si>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</si>
  <si>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</si>
  <si>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</si>
  <si>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</si>
  <si>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</si>
  <si>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</si>
  <si>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</si>
  <si>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</si>
  <si>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</si>
  <si>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</si>
  <si>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</si>
  <si>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</si>
  <si>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</si>
  <si>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</si>
  <si>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</si>
  <si>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</si>
  <si>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</si>
  <si>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</si>
  <si>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</si>
  <si>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</si>
  <si>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</si>
  <si>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</si>
  <si>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</si>
  <si>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</si>
  <si>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</si>
  <si>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</si>
  <si>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</si>
  <si>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</si>
  <si>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</si>
  <si>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</si>
  <si>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</si>
  <si>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</si>
  <si>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</si>
  <si>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</si>
  <si>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</si>
  <si>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</si>
  <si>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</si>
  <si>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</si>
  <si>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</si>
  <si>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</si>
  <si>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</si>
  <si>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</si>
  <si>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</si>
  <si>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</si>
  <si>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</si>
  <si>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</si>
  <si>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</si>
  <si>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</si>
  <si>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</si>
  <si>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</si>
  <si>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</si>
  <si>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</si>
  <si>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</si>
  <si>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</si>
  <si>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</si>
  <si>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</si>
  <si>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</si>
  <si>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</si>
  <si>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</si>
  <si>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</si>
  <si>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</si>
  <si>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</si>
  <si>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</si>
  <si>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</si>
  <si>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</si>
  <si>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</si>
  <si>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</si>
  <si>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</si>
  <si>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</si>
  <si>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</si>
  <si>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</si>
  <si>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</si>
  <si>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</si>
  <si>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</si>
  <si>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</si>
  <si>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</si>
  <si>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</si>
  <si>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</si>
  <si>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</si>
  <si>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</si>
  <si>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</si>
  <si>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</si>
  <si>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</si>
  <si>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</si>
  <si>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</si>
  <si>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</si>
  <si>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</si>
  <si>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</si>
  <si>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</si>
  <si>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</si>
  <si>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</si>
  <si>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</si>
  <si>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</si>
  <si>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</si>
  <si>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</si>
  <si>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</si>
  <si>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</si>
  <si>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</si>
  <si>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</si>
  <si>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</si>
  <si>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</si>
  <si>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</si>
  <si>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</si>
  <si>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</si>
  <si>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</si>
  <si>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</si>
  <si>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</si>
  <si>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</si>
  <si>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</si>
  <si>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</si>
  <si>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</si>
  <si>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</si>
  <si>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</si>
  <si>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</si>
  <si>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</si>
  <si>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</si>
  <si>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</si>
  <si>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</si>
  <si>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</si>
  <si>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</si>
  <si>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</si>
  <si>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</si>
  <si>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</si>
  <si>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</si>
  <si>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</si>
  <si>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</si>
  <si>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</si>
  <si>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</si>
  <si>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</si>
  <si>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</si>
  <si>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</si>
  <si>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</si>
  <si>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</si>
  <si>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</si>
  <si>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</si>
  <si>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</si>
  <si>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</si>
  <si>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</si>
  <si>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</si>
  <si>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</si>
  <si>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</si>
  <si>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</si>
  <si>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</si>
  <si>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</si>
  <si>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</si>
  <si>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</si>
  <si>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</si>
  <si>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</si>
  <si>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</si>
  <si>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</si>
  <si>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</si>
  <si>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</si>
  <si>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</si>
  <si>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</si>
  <si>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</si>
  <si>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</si>
  <si>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</si>
  <si>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</si>
  <si>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</si>
  <si>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</si>
  <si>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</si>
  <si>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</si>
  <si>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</si>
  <si>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</si>
  <si>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</si>
  <si>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</si>
  <si>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</si>
  <si>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</si>
  <si>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</si>
  <si>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</si>
  <si>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</si>
  <si>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</si>
  <si>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</si>
  <si>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</si>
  <si>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</si>
  <si>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</si>
  <si>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</si>
  <si>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</si>
  <si>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</si>
  <si>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</si>
  <si>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</si>
  <si>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</si>
  <si>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</si>
  <si>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</si>
  <si>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</si>
  <si>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</si>
  <si>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</si>
  <si>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</si>
  <si>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</si>
  <si>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</si>
  <si>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</si>
  <si>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</si>
  <si>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</si>
  <si>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</si>
  <si>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</si>
  <si>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</si>
  <si>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</si>
  <si>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</si>
  <si>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</si>
  <si>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</si>
  <si>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</si>
  <si>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</si>
  <si>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</si>
  <si>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</si>
  <si>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</si>
  <si>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</si>
  <si>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</si>
  <si>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</si>
  <si>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</si>
  <si>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</si>
  <si>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</si>
  <si>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</si>
  <si>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</si>
  <si>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</si>
  <si>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</si>
  <si>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</si>
  <si>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</si>
  <si>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</si>
  <si>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</si>
  <si>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</si>
  <si>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</si>
  <si>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</si>
  <si>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</si>
  <si>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</si>
  <si>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</si>
  <si>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</si>
  <si>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</si>
  <si>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</si>
  <si>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</si>
  <si>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</si>
  <si>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</si>
  <si>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</si>
  <si>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</si>
  <si>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</si>
  <si>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</si>
  <si>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</si>
  <si>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</si>
  <si>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</si>
  <si>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</si>
  <si>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</si>
  <si>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</si>
  <si>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</si>
  <si>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</si>
  <si>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</si>
  <si>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</si>
  <si>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</si>
  <si>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</si>
  <si>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</si>
  <si>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</si>
  <si>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</si>
  <si>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</si>
  <si>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</si>
  <si>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</si>
  <si>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</si>
  <si>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</si>
  <si>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</si>
  <si>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</si>
  <si>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</si>
  <si>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</si>
  <si>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</si>
  <si>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</si>
  <si>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</si>
  <si>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</si>
  <si>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</si>
  <si>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</si>
  <si>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</si>
  <si>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</si>
  <si>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</si>
  <si>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</si>
  <si>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</si>
  <si>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</si>
  <si>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</si>
  <si>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</si>
  <si>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</si>
  <si>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</si>
  <si>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</si>
  <si>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</si>
  <si>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</si>
  <si>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</si>
  <si>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</si>
  <si>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</si>
  <si>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</si>
  <si>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</si>
  <si>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</si>
  <si>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</si>
  <si>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</si>
  <si>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</si>
  <si>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</si>
  <si>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</si>
  <si>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</si>
  <si>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</si>
  <si>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</si>
  <si>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</si>
  <si>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</si>
  <si>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</si>
  <si>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</si>
  <si>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</si>
  <si>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</si>
  <si>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</si>
  <si>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</si>
  <si>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</si>
  <si>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</si>
  <si>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</si>
  <si>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</si>
  <si>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</si>
  <si>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</si>
  <si>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</si>
  <si>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</si>
  <si>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</si>
  <si>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</si>
  <si>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</si>
  <si>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</si>
  <si>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</si>
  <si>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</si>
  <si>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</si>
  <si>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</si>
  <si>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</si>
  <si>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</si>
  <si>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</si>
  <si>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</si>
  <si>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</si>
  <si>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</si>
  <si>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</si>
  <si>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</si>
  <si>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</si>
  <si>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</si>
  <si>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</si>
  <si>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</si>
  <si>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</si>
  <si>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</si>
  <si>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</si>
  <si>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</si>
  <si>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</si>
  <si>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</si>
  <si>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</si>
  <si>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</si>
  <si>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</si>
  <si>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</si>
  <si>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</si>
  <si>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</si>
  <si>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</si>
  <si>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</si>
  <si>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</si>
  <si>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</si>
  <si>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</si>
  <si>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</si>
  <si>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</si>
  <si>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</si>
  <si>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</si>
  <si>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</si>
  <si>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</si>
  <si>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</si>
  <si>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</si>
  <si>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</si>
  <si>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</si>
  <si>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</si>
  <si>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</si>
  <si>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</si>
  <si>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</si>
  <si>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</si>
  <si>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</si>
  <si>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</si>
  <si>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</si>
  <si>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</si>
  <si>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</si>
  <si>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</si>
  <si>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</si>
  <si>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</si>
  <si>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</si>
  <si>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</si>
  <si>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</si>
  <si>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</si>
  <si>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</si>
  <si>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</si>
  <si>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</si>
  <si>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</si>
  <si>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</si>
  <si>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</si>
  <si>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</si>
  <si>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</si>
  <si>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</si>
  <si>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</si>
  <si>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</si>
  <si>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</si>
  <si>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</si>
  <si>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</si>
  <si>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</si>
  <si>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</si>
  <si>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</si>
  <si>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</si>
  <si>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</si>
  <si>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</si>
  <si>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</si>
  <si>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</si>
  <si>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</si>
  <si>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</si>
  <si>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</si>
  <si>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</si>
  <si>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</si>
  <si>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</si>
  <si>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</si>
  <si>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</si>
  <si>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</si>
  <si>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</si>
  <si>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</si>
  <si>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</si>
  <si>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</si>
  <si>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</si>
  <si>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</si>
  <si>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</si>
  <si>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</si>
  <si>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</si>
  <si>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</si>
  <si>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</si>
  <si>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</si>
  <si>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</si>
  <si>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</si>
  <si>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</si>
  <si>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</si>
  <si>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</si>
  <si>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</si>
  <si>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</si>
  <si>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</si>
  <si>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</si>
  <si>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</si>
  <si>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</si>
  <si>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</si>
  <si>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</si>
  <si>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</si>
  <si>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</si>
  <si>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</si>
  <si>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</si>
  <si>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</si>
  <si>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</si>
  <si>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</si>
  <si>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</si>
  <si>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</si>
  <si>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</si>
  <si>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</si>
  <si>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</si>
  <si>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</si>
  <si>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</si>
  <si>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</si>
  <si>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</si>
  <si>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</si>
  <si>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</si>
  <si>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</si>
  <si>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</si>
  <si>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</si>
  <si>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</si>
  <si>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</si>
  <si>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</si>
  <si>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</si>
  <si>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</si>
  <si>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</si>
  <si>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</si>
  <si>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</si>
  <si>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</si>
  <si>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</si>
  <si>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</si>
  <si>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</si>
  <si>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</si>
  <si>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</si>
  <si>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</si>
  <si>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</si>
  <si>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</si>
  <si>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</si>
  <si>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</si>
  <si>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</si>
  <si>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</si>
  <si>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</si>
  <si>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</si>
  <si>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</si>
  <si>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</si>
  <si>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</si>
  <si>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</si>
  <si>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</si>
  <si>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</si>
  <si>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</si>
  <si>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</si>
  <si>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</si>
  <si>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</si>
  <si>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</si>
  <si>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</si>
  <si>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</si>
  <si>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</si>
  <si>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</si>
  <si>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</si>
  <si>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</si>
  <si>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</si>
  <si>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</si>
  <si>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</si>
  <si>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</si>
  <si>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</si>
  <si>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</si>
  <si>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</si>
  <si>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</si>
  <si>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</si>
  <si>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</si>
  <si>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</si>
  <si>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</si>
  <si>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</si>
  <si>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</si>
  <si>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</si>
  <si>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</si>
  <si>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</si>
  <si>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</si>
  <si>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</si>
  <si>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</si>
  <si>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</si>
  <si>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</si>
  <si>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</si>
  <si>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</si>
  <si>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</si>
  <si>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</si>
  <si>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</si>
  <si>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</si>
  <si>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</si>
  <si>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</si>
  <si>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</si>
  <si>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</si>
  <si>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</si>
  <si>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</si>
  <si>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</si>
  <si>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</si>
  <si>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</si>
  <si>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</si>
  <si>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</si>
  <si>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</si>
  <si>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</si>
  <si>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</si>
  <si>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</si>
  <si>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</si>
  <si>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</si>
  <si>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</si>
  <si>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</si>
  <si>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</si>
  <si>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</si>
  <si>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</si>
  <si>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</si>
  <si>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</si>
  <si>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</si>
  <si>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</si>
  <si>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</si>
  <si>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</si>
  <si>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</si>
  <si>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</si>
  <si>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</si>
  <si>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</si>
  <si>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</si>
  <si>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</si>
  <si>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</si>
  <si>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</si>
  <si>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</si>
  <si>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</si>
  <si>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</si>
  <si>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</si>
  <si>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</si>
  <si>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</si>
  <si>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</si>
  <si>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</si>
  <si>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</si>
  <si>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</si>
  <si>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</si>
  <si>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</si>
  <si>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</si>
  <si>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</si>
  <si>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</si>
  <si>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</si>
  <si>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</si>
  <si>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</si>
  <si>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</si>
  <si>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</si>
  <si>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</si>
  <si>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</si>
  <si>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</si>
  <si>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</si>
  <si>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</si>
  <si>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</si>
  <si>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</si>
  <si>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</si>
  <si>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</si>
  <si>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</si>
  <si>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</si>
  <si>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</si>
  <si>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</si>
  <si>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</si>
  <si>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</si>
  <si>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</si>
  <si>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</si>
  <si>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</si>
  <si>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</si>
  <si>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</si>
  <si>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</si>
  <si>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</si>
  <si>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</si>
  <si>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</si>
  <si>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</si>
  <si>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</si>
  <si>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</si>
  <si>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</si>
  <si>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</si>
  <si>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</si>
  <si>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</si>
  <si>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</si>
  <si>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</si>
  <si>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</si>
  <si>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</si>
  <si>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</si>
  <si>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</si>
  <si>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</si>
  <si>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</si>
  <si>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</si>
  <si>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</si>
  <si>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</si>
  <si>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</si>
  <si>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</si>
  <si>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</si>
  <si>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</si>
  <si>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</si>
  <si>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</si>
  <si>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</si>
  <si>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</si>
  <si>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</si>
  <si>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</si>
  <si>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</si>
  <si>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</si>
  <si>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</si>
  <si>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</si>
  <si>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</si>
  <si>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</si>
  <si>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</si>
  <si>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</si>
  <si>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</si>
  <si>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</si>
  <si>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</si>
  <si>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</si>
  <si>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</si>
  <si>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</si>
  <si>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</si>
  <si>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</si>
  <si>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</si>
  <si>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</si>
  <si>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</si>
  <si>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</si>
  <si>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</si>
  <si>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</si>
  <si>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</si>
  <si>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</si>
  <si>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</si>
  <si>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</si>
  <si>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</si>
  <si>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</si>
  <si>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</si>
  <si>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</si>
  <si>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</si>
  <si>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</si>
  <si>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</si>
  <si>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</si>
  <si>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</si>
  <si>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</si>
  <si>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</si>
  <si>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</si>
  <si>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</si>
  <si>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</si>
  <si>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</si>
  <si>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</si>
  <si>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</si>
  <si>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</si>
  <si>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</si>
  <si>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</si>
  <si>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</si>
  <si>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</si>
  <si>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</si>
  <si>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</si>
  <si>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</si>
  <si>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</si>
  <si>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</si>
  <si>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</si>
  <si>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</si>
  <si>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</si>
  <si>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</si>
  <si>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</si>
  <si>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</si>
  <si>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</si>
  <si>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</si>
  <si>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</si>
  <si>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</si>
  <si>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</si>
  <si>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</si>
  <si>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</si>
  <si>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</si>
  <si>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</si>
  <si>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</si>
  <si>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</si>
  <si>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</si>
  <si>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</si>
  <si>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</si>
  <si>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</si>
  <si>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</si>
  <si>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</si>
  <si>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</si>
  <si>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</si>
  <si>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</si>
  <si>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</si>
  <si>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</si>
  <si>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</si>
  <si>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</si>
  <si>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</si>
  <si>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</si>
  <si>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</si>
  <si>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</si>
  <si>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</si>
  <si>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</si>
  <si>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</si>
  <si>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</si>
  <si>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</si>
  <si>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</si>
  <si>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</si>
  <si>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</si>
  <si>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</si>
  <si>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</si>
  <si>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</si>
  <si>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</si>
  <si>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</si>
  <si>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</si>
  <si>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</si>
  <si>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</si>
  <si>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</si>
  <si>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</si>
  <si>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</si>
  <si>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</si>
  <si>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</si>
  <si>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</si>
  <si>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</si>
  <si>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</si>
  <si>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</si>
  <si>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</si>
  <si>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</si>
  <si>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</si>
  <si>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</si>
  <si>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</si>
  <si>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</si>
  <si>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</si>
  <si>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</si>
  <si>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</si>
  <si>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</si>
  <si>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</si>
  <si>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</si>
  <si>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</si>
  <si>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</si>
  <si>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</si>
  <si>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</si>
  <si>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</si>
  <si>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</si>
  <si>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</si>
  <si>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</si>
  <si>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</si>
  <si>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</si>
  <si>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</si>
  <si>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</si>
  <si>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</si>
  <si>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</si>
  <si>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</si>
  <si>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</si>
  <si>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</si>
  <si>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</si>
  <si>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</si>
  <si>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</si>
  <si>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</si>
  <si>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</si>
  <si>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</si>
  <si>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</si>
  <si>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</si>
  <si>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</si>
  <si>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</si>
  <si>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</si>
  <si>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</si>
  <si>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</si>
  <si>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</si>
  <si>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</si>
  <si>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</si>
  <si>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</si>
  <si>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</si>
  <si>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</si>
  <si>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</si>
  <si>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</si>
  <si>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</si>
  <si>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</si>
  <si>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</si>
  <si>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</si>
  <si>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</si>
  <si>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</si>
  <si>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</si>
  <si>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</si>
  <si>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</si>
  <si>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</si>
  <si>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</si>
  <si>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</si>
  <si>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</si>
  <si>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</si>
  <si>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</si>
  <si>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</si>
  <si>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</si>
  <si>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</si>
  <si>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</si>
  <si>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</si>
  <si>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</si>
  <si>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</si>
  <si>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</si>
  <si>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</si>
  <si>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</si>
  <si>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</si>
  <si>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</si>
  <si>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</si>
  <si>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</si>
  <si>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</si>
  <si>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</si>
  <si>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</si>
  <si>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</si>
  <si>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</si>
  <si>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</si>
  <si>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</si>
  <si>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</si>
  <si>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</si>
  <si>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</si>
  <si>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</si>
  <si>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</si>
  <si>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</si>
  <si>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</si>
  <si>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</si>
  <si>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</si>
  <si>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</si>
  <si>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</si>
  <si>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</si>
  <si>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</si>
  <si>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</si>
  <si>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</si>
  <si>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</si>
  <si>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</si>
  <si>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</si>
  <si>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</si>
  <si>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</si>
  <si>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</si>
  <si>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</si>
  <si>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</si>
  <si>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</si>
  <si>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</si>
  <si>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</si>
  <si>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</si>
  <si>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</si>
  <si>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</si>
  <si>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</si>
  <si>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</si>
  <si>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</si>
  <si>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</si>
  <si>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</si>
  <si>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</si>
  <si>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</si>
  <si>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</si>
  <si>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</si>
  <si>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</si>
  <si>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</si>
  <si>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</si>
  <si>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</si>
  <si>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</si>
  <si>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</si>
  <si>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</si>
  <si>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</si>
  <si>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</si>
  <si>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</si>
  <si>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</si>
  <si>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</si>
  <si>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</si>
  <si>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</si>
  <si>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</si>
  <si>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</si>
  <si>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</si>
  <si>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</si>
  <si>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</si>
  <si>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</si>
  <si>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</si>
  <si>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</si>
  <si>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</si>
  <si>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</si>
  <si>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</si>
  <si>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</si>
  <si>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</si>
  <si>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</si>
  <si>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</si>
  <si>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</si>
  <si>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</si>
  <si>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</si>
  <si>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</si>
  <si>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</si>
  <si>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</si>
  <si>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</si>
  <si>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</si>
  <si>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</si>
  <si>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</si>
  <si>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</si>
  <si>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</si>
  <si>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</si>
  <si>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</si>
  <si>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</si>
  <si>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</si>
  <si>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</si>
  <si>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</si>
  <si>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</si>
  <si>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</si>
  <si>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</si>
  <si>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</si>
  <si>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</si>
  <si>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</si>
  <si>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</si>
  <si>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</si>
  <si>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</si>
  <si>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</si>
  <si>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</si>
  <si>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</si>
  <si>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</si>
  <si>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</si>
  <si>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</si>
  <si>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</si>
  <si>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</si>
  <si>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</si>
  <si>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</si>
  <si>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</si>
  <si>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</si>
  <si>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</si>
  <si>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</si>
  <si>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</si>
  <si>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</si>
  <si>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</si>
  <si>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</si>
  <si>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</si>
  <si>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</si>
  <si>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</si>
  <si>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</si>
  <si>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</si>
  <si>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</si>
  <si>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</si>
  <si>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</si>
  <si>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</si>
  <si>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</si>
  <si>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</si>
  <si>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</si>
  <si>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</si>
  <si>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</si>
  <si>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</si>
  <si>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</si>
  <si>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</si>
  <si>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</si>
  <si>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</si>
  <si>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</si>
  <si>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</si>
  <si>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</si>
  <si>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</si>
  <si>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</si>
  <si>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</si>
  <si>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</si>
  <si>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</si>
  <si>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</si>
  <si>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</si>
  <si>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</si>
  <si>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</si>
  <si>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</si>
  <si>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</si>
  <si>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</si>
  <si>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</si>
  <si>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</si>
  <si>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</si>
  <si>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</si>
  <si>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</si>
  <si>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</si>
  <si>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</si>
  <si>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</si>
  <si>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</si>
  <si>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</si>
  <si>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</si>
  <si>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</si>
  <si>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</si>
  <si>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</si>
  <si>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</si>
  <si>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</si>
  <si>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</si>
  <si>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</si>
  <si>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</si>
  <si>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</si>
  <si>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</si>
  <si>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</si>
  <si>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</si>
  <si>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</si>
  <si>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</si>
  <si>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</si>
  <si>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</si>
  <si>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</si>
  <si>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</si>
  <si>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</si>
  <si>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</si>
  <si>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</si>
  <si>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</si>
  <si>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</si>
  <si>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</si>
  <si>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</si>
  <si>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</si>
  <si>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</si>
  <si>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</si>
  <si>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</si>
  <si>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</si>
  <si>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</si>
  <si>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</si>
  <si>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</si>
  <si>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</si>
  <si>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</si>
  <si>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</si>
  <si>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</si>
  <si>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</si>
  <si>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</si>
  <si>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</si>
  <si>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</si>
  <si>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</si>
  <si>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</si>
  <si>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</si>
  <si>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</si>
  <si>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</si>
  <si>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</si>
  <si>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</si>
  <si>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</si>
  <si>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</si>
  <si>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</si>
  <si>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</si>
  <si>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</si>
  <si>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</si>
  <si>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</si>
  <si>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</si>
  <si>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</si>
  <si>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</si>
  <si>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</si>
  <si>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</si>
  <si>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</si>
  <si>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</si>
  <si>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</si>
  <si>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</si>
  <si>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</si>
  <si>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</si>
  <si>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</si>
  <si>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</si>
  <si>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</si>
  <si>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</si>
  <si>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</si>
  <si>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</si>
  <si>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</si>
  <si>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</si>
  <si>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</si>
  <si>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</si>
  <si>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</si>
  <si>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</si>
  <si>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</si>
  <si>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</si>
  <si>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</si>
  <si>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</si>
  <si>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</si>
  <si>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</si>
  <si>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</si>
  <si>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</si>
  <si>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</si>
  <si>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</si>
  <si>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</si>
  <si>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</si>
  <si>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</si>
  <si>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</si>
  <si>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</si>
  <si>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</si>
  <si>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</si>
  <si>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</si>
  <si>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</si>
  <si>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</si>
  <si>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</si>
  <si>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</si>
  <si>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</si>
  <si>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</si>
  <si>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</si>
  <si>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</si>
  <si>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</si>
  <si>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</si>
  <si>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</si>
  <si>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</si>
  <si>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</si>
  <si>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</si>
  <si>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</si>
  <si>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</si>
  <si>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</si>
  <si>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</si>
  <si>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</si>
  <si>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</si>
  <si>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</si>
  <si>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</si>
  <si>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</si>
  <si>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</si>
  <si>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</si>
  <si>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</si>
  <si>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</si>
  <si>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</si>
  <si>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</si>
  <si>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</si>
  <si>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</si>
  <si>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</si>
  <si>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</si>
  <si>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</si>
  <si>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</si>
  <si>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</si>
  <si>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</si>
  <si>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</si>
  <si>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</si>
  <si>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</si>
  <si>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</si>
  <si>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</si>
  <si>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</si>
  <si>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</si>
  <si>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</si>
  <si>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</si>
  <si>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</si>
  <si>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</si>
  <si>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</si>
  <si>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</si>
  <si>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</si>
  <si>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</si>
  <si>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</si>
  <si>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</si>
  <si>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</si>
  <si>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</si>
  <si>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</si>
  <si>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</si>
  <si>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</si>
  <si>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</si>
  <si>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</si>
  <si>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</si>
  <si>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</si>
  <si>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</si>
  <si>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</si>
  <si>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</si>
  <si>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</si>
  <si>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</si>
  <si>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</si>
  <si>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</si>
  <si>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</si>
  <si>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</si>
  <si>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</si>
  <si>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</si>
  <si>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</si>
  <si>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</si>
  <si>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</si>
  <si>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</si>
  <si>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</si>
  <si>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</si>
  <si>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</si>
  <si>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</si>
  <si>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</si>
  <si>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</si>
  <si>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</si>
  <si>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</si>
  <si>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</si>
  <si>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</si>
  <si>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</si>
  <si>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</si>
  <si>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</si>
  <si>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</si>
  <si>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</si>
  <si>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</si>
  <si>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</si>
  <si>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</si>
  <si>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</si>
  <si>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</si>
  <si>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</si>
  <si>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</si>
  <si>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</si>
  <si>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</si>
  <si>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</si>
  <si>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</si>
  <si>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</si>
  <si>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</si>
  <si>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</si>
  <si>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</si>
  <si>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</si>
  <si>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</si>
  <si>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</si>
  <si>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</si>
  <si>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</si>
  <si>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</si>
  <si>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</si>
  <si>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</si>
  <si>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</si>
  <si>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</si>
  <si>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</si>
  <si>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</si>
  <si>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</si>
  <si>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</si>
  <si>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</si>
  <si>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</si>
  <si>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</si>
  <si>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</si>
  <si>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</si>
  <si>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</si>
  <si>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</si>
  <si>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</si>
  <si>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</si>
  <si>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</si>
  <si>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</si>
  <si>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</si>
  <si>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</si>
  <si>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</si>
  <si>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</si>
  <si>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</si>
  <si>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</si>
  <si>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</si>
  <si>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</si>
  <si>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</si>
  <si>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</si>
  <si>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</si>
  <si>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</si>
  <si>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</si>
  <si>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</si>
  <si>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</si>
  <si>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</si>
  <si>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</si>
  <si>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</si>
  <si>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</si>
  <si>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</si>
  <si>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</si>
  <si>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</si>
  <si>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</si>
  <si>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</si>
  <si>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</si>
  <si>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</si>
  <si>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</si>
  <si>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</si>
  <si>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</si>
  <si>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</si>
  <si>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</si>
  <si>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</si>
  <si>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</si>
  <si>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</si>
  <si>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</si>
  <si>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</si>
  <si>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</si>
  <si>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</si>
  <si>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</si>
  <si>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</si>
  <si>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</si>
  <si>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</si>
  <si>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</si>
  <si>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</si>
  <si>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</si>
  <si>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</si>
  <si>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</si>
  <si>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</si>
  <si>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</si>
  <si>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</si>
  <si>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</si>
  <si>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</si>
  <si>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</si>
  <si>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</si>
  <si>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</si>
  <si>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</si>
  <si>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</si>
  <si>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</si>
  <si>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</si>
  <si>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</si>
  <si>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</si>
  <si>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</si>
  <si>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</si>
  <si>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</si>
  <si>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</si>
  <si>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</si>
  <si>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</si>
  <si>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</si>
  <si>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</si>
  <si>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</si>
  <si>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</si>
  <si>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</si>
  <si>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</si>
  <si>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</si>
  <si>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</si>
  <si>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</si>
  <si>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</si>
  <si>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</si>
  <si>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</si>
  <si>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</si>
  <si>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</si>
  <si>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</si>
  <si>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</si>
  <si>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</si>
  <si>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</si>
  <si>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</si>
  <si>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</si>
  <si>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</si>
  <si>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</si>
  <si>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</si>
  <si>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</si>
  <si>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</si>
  <si>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</si>
  <si>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</si>
  <si>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</si>
  <si>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</si>
  <si>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</si>
  <si>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</si>
  <si>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</si>
  <si>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</si>
  <si>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</si>
  <si>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</si>
  <si>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</si>
  <si>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</si>
  <si>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</si>
  <si>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</si>
  <si>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</si>
  <si>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</si>
  <si>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</si>
  <si>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</si>
  <si>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</si>
  <si>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</si>
  <si>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</si>
  <si>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</si>
  <si>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</si>
  <si>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</si>
  <si>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</si>
  <si>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</si>
  <si>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</si>
  <si>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</si>
  <si>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</si>
  <si>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</si>
  <si>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</si>
  <si>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</si>
  <si>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</si>
  <si>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</si>
  <si>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</si>
  <si>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</si>
  <si>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</si>
  <si>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</si>
  <si>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</si>
  <si>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</si>
  <si>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</si>
  <si>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</si>
  <si>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</si>
  <si>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</si>
  <si>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</si>
  <si>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</si>
  <si>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</si>
  <si>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</si>
  <si>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</si>
  <si>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</si>
  <si>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</si>
  <si>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</si>
  <si>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</si>
  <si>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</si>
  <si>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</si>
  <si>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</si>
  <si>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</si>
  <si>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</si>
  <si>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</si>
  <si>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</si>
  <si>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</si>
  <si>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</si>
  <si>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</si>
  <si>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</si>
  <si>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</si>
  <si>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</si>
  <si>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</si>
  <si>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</si>
  <si>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</si>
  <si>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</si>
  <si>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</si>
  <si>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</si>
  <si>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</si>
  <si>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</si>
  <si>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</si>
  <si>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</si>
  <si>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</si>
  <si>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</si>
  <si>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</si>
  <si>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</si>
  <si>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</si>
  <si>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</si>
  <si>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</si>
  <si>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</si>
  <si>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</si>
  <si>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</si>
  <si>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</si>
  <si>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</si>
  <si>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</si>
  <si>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</si>
  <si>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</si>
  <si>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</si>
  <si>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</si>
  <si>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</si>
  <si>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</si>
  <si>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</si>
  <si>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</si>
  <si>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</si>
  <si>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</si>
  <si>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</si>
  <si>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</si>
  <si>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</si>
  <si>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</si>
  <si>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</si>
  <si>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</si>
  <si>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</si>
  <si>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</si>
  <si>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</si>
  <si>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</si>
  <si>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</si>
  <si>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</si>
  <si>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</si>
  <si>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</si>
  <si>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</si>
  <si>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</si>
  <si>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</si>
  <si>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</si>
  <si>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</si>
  <si>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</si>
  <si>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</si>
  <si>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</si>
  <si>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</si>
  <si>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</si>
  <si>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</si>
  <si>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</si>
  <si>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</si>
  <si>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</si>
  <si>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</si>
  <si>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</si>
  <si>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</si>
  <si>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</si>
  <si>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</si>
  <si>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</si>
  <si>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</si>
  <si>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</si>
  <si>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</si>
  <si>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</si>
  <si>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</si>
  <si>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</si>
  <si>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</si>
  <si>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</si>
  <si>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</si>
  <si>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</si>
  <si>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</si>
  <si>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</si>
  <si>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</si>
  <si>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</si>
  <si>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</si>
  <si>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</si>
  <si>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</si>
  <si>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</si>
  <si>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</si>
  <si>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</si>
  <si>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</si>
  <si>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</si>
  <si>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</si>
  <si>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</si>
  <si>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</si>
  <si>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</si>
  <si>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</si>
  <si>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</si>
  <si>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</si>
  <si>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</si>
  <si>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</si>
  <si>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</si>
  <si>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</si>
  <si>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</si>
  <si>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</si>
  <si>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</si>
  <si>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</si>
  <si>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</si>
  <si>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</si>
  <si>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</si>
  <si>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</si>
  <si>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</si>
  <si>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</si>
  <si>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</si>
  <si>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</si>
  <si>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</si>
  <si>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</si>
  <si>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</si>
  <si>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</si>
  <si>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</si>
  <si>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</si>
  <si>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</si>
  <si>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</si>
  <si>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</si>
  <si>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</si>
  <si>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</si>
  <si>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</si>
  <si>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</si>
  <si>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</si>
  <si>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</si>
  <si>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</si>
  <si>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</si>
  <si>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</si>
  <si>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</si>
  <si>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</si>
  <si>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</si>
  <si>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</si>
  <si>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</si>
  <si>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</si>
  <si>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</si>
  <si>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</si>
  <si>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</si>
  <si>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</si>
  <si>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</si>
  <si>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</si>
  <si>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</si>
  <si>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</si>
  <si>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</si>
  <si>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</si>
  <si>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</si>
  <si>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</si>
  <si>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</si>
  <si>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</si>
  <si>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</si>
  <si>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</si>
  <si>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</si>
  <si>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</si>
  <si>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</si>
  <si>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</si>
  <si>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</si>
  <si>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</si>
  <si>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</si>
  <si>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</si>
  <si>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</si>
  <si>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</si>
  <si>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</si>
  <si>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</si>
  <si>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</si>
  <si>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</si>
  <si>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</si>
  <si>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</si>
  <si>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</si>
  <si>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</si>
  <si>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</si>
  <si>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</si>
  <si>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</si>
  <si>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</si>
  <si>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</si>
  <si>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</si>
  <si>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</si>
  <si>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</si>
  <si>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</si>
  <si>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</si>
  <si>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</si>
  <si>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</si>
  <si>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</si>
  <si>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</si>
  <si>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</si>
  <si>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</si>
  <si>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</si>
  <si>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</si>
  <si>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</si>
  <si>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</si>
  <si>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</si>
  <si>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</si>
  <si>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</si>
  <si>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</si>
  <si>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</si>
  <si>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</si>
  <si>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</si>
  <si>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</si>
  <si>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</si>
  <si>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</si>
  <si>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</si>
  <si>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</si>
  <si>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</si>
  <si>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</si>
  <si>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</si>
  <si>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</si>
  <si>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</si>
  <si>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</si>
  <si>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</si>
  <si>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</si>
  <si>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</si>
  <si>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</si>
  <si>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</si>
  <si>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</si>
  <si>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</si>
  <si>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</si>
  <si>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</si>
  <si>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</si>
  <si>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</si>
  <si>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</si>
  <si>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</si>
  <si>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</si>
  <si>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</si>
  <si>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</si>
  <si>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</si>
  <si>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</si>
  <si>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</si>
  <si>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</si>
  <si>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</si>
  <si>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</si>
  <si>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</si>
  <si>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</si>
  <si>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</si>
  <si>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</si>
  <si>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</si>
  <si>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</si>
  <si>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</si>
  <si>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</si>
  <si>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</si>
  <si>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</si>
  <si>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</si>
  <si>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</si>
  <si>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</si>
  <si>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</si>
  <si>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</si>
  <si>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</si>
  <si>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</si>
  <si>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</si>
  <si>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</si>
  <si>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</si>
  <si>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</si>
  <si>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</si>
  <si>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</si>
  <si>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</si>
  <si>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</si>
  <si>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</si>
  <si>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</si>
  <si>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</si>
  <si>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</si>
  <si>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</si>
  <si>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</si>
  <si>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</si>
  <si>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</si>
  <si>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</si>
  <si>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</si>
  <si>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</si>
  <si>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</si>
  <si>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</si>
  <si>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</si>
  <si>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</si>
  <si>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</si>
  <si>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</si>
  <si>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</si>
  <si>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</si>
  <si>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</si>
  <si>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</si>
  <si>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</si>
  <si>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</si>
  <si>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</si>
  <si>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</si>
  <si>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</si>
  <si>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</si>
  <si>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</si>
  <si>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</si>
  <si>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</si>
  <si>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</si>
  <si>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</si>
  <si>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</si>
  <si>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</si>
  <si>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</si>
  <si>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</si>
  <si>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</si>
  <si>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</si>
  <si>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</si>
  <si>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</si>
  <si>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</si>
  <si>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</si>
  <si>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</si>
  <si>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</si>
  <si>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</si>
  <si>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</si>
  <si>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</si>
  <si>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</si>
  <si>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</si>
  <si>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</si>
  <si>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</si>
  <si>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</si>
  <si>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</si>
  <si>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</si>
  <si>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</si>
  <si>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</si>
  <si>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</si>
  <si>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</si>
  <si>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</si>
  <si>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</si>
  <si>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</si>
  <si>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</si>
  <si>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</si>
  <si>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</si>
  <si>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</si>
  <si>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</si>
  <si>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</si>
  <si>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</si>
  <si>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</si>
  <si>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</si>
  <si>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</si>
  <si>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</si>
  <si>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</si>
  <si>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</si>
  <si>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</si>
  <si>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</si>
  <si>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</si>
  <si>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</si>
  <si>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</si>
  <si>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</si>
  <si>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</si>
  <si>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</si>
  <si>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</si>
  <si>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</si>
  <si>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</si>
  <si>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</si>
  <si>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</si>
  <si>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</si>
  <si>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</si>
  <si>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</si>
  <si>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</si>
  <si>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</si>
  <si>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</si>
  <si>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</si>
  <si>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</si>
  <si>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</si>
  <si>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</si>
  <si>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</si>
  <si>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</si>
  <si>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</si>
  <si>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</si>
  <si>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</si>
  <si>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</si>
  <si>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</si>
  <si>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</si>
  <si>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</si>
  <si>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</si>
  <si>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</si>
  <si>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</si>
  <si>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</si>
  <si>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</si>
  <si>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</si>
  <si>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</si>
  <si>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</si>
  <si>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</si>
  <si>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</si>
  <si>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</si>
  <si>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</si>
  <si>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</si>
  <si>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</si>
  <si>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</si>
  <si>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</si>
  <si>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</si>
  <si>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</si>
  <si>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</si>
  <si>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</si>
  <si>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</si>
  <si>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</si>
  <si>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</si>
  <si>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</si>
  <si>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</si>
  <si>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</si>
  <si>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</si>
  <si>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</si>
  <si>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</si>
  <si>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</si>
  <si>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</si>
  <si>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</si>
  <si>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</si>
  <si>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</si>
  <si>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</si>
  <si>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</si>
  <si>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</si>
  <si>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</si>
  <si>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</si>
  <si>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</si>
  <si>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</si>
  <si>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</si>
  <si>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</si>
  <si>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</si>
  <si>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</si>
  <si>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</si>
  <si>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</si>
  <si>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</si>
  <si>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</si>
  <si>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</si>
  <si>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</si>
  <si>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</si>
  <si>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</si>
  <si>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</si>
  <si>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</si>
  <si>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</si>
  <si>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</si>
  <si>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</si>
  <si>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</si>
  <si>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</si>
  <si>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</si>
  <si>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</si>
  <si>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</si>
  <si>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</si>
  <si>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</si>
  <si>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</si>
  <si>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</si>
  <si>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</si>
  <si>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</si>
  <si>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</si>
  <si>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</si>
  <si>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</si>
  <si>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</si>
  <si>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</si>
  <si>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</si>
  <si>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</si>
  <si>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</si>
  <si>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</si>
  <si>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</si>
  <si>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</si>
  <si>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</si>
  <si>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</si>
  <si>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</si>
  <si>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</si>
  <si>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</si>
  <si>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</si>
  <si>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</si>
  <si>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</si>
  <si>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</si>
  <si>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</si>
  <si>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</si>
  <si>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</si>
  <si>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</si>
  <si>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</si>
  <si>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</si>
  <si>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</si>
  <si>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</si>
  <si>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</si>
  <si>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</si>
  <si>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</si>
  <si>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</si>
  <si>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</si>
  <si>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</si>
  <si>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</si>
  <si>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</si>
  <si>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</si>
  <si>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</si>
  <si>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</si>
  <si>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</si>
  <si>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</si>
  <si>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</si>
  <si>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</si>
  <si>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</si>
  <si>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</si>
  <si>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</si>
  <si>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</si>
  <si>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</si>
  <si>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</si>
  <si>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</si>
  <si>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</si>
  <si>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</si>
  <si>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</si>
  <si>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</si>
  <si>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</si>
  <si>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</si>
  <si>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</si>
  <si>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</si>
  <si>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</si>
  <si>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</si>
  <si>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</si>
  <si>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</si>
  <si>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</si>
  <si>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</si>
  <si>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</si>
  <si>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</si>
  <si>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</si>
  <si>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</si>
  <si>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</si>
  <si>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</si>
  <si>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</si>
  <si>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</si>
  <si>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</si>
  <si>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</si>
  <si>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</si>
  <si>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</si>
  <si>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</si>
  <si>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</si>
  <si>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</si>
  <si>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</si>
  <si>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</si>
  <si>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</si>
  <si>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</si>
  <si>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</si>
  <si>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</si>
  <si>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</si>
  <si>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</si>
  <si>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</si>
  <si>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</si>
  <si>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</si>
  <si>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</si>
  <si>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</si>
  <si>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</si>
  <si>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</si>
  <si>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</si>
  <si>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</si>
  <si>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</si>
  <si>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</si>
  <si>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</si>
  <si>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</si>
  <si>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</si>
  <si>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</si>
  <si>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</si>
  <si>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</si>
  <si>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</si>
  <si>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</si>
  <si>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</si>
  <si>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</si>
  <si>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</si>
  <si>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</si>
  <si>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</si>
  <si>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</si>
  <si>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</si>
  <si>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</si>
  <si>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</si>
  <si>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</si>
  <si>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</si>
  <si>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</si>
  <si>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</si>
  <si>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</si>
  <si>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</si>
  <si>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</si>
  <si>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</si>
  <si>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</si>
  <si>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</si>
  <si>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</si>
  <si>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</si>
  <si>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</si>
  <si>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</si>
  <si>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</si>
  <si>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</si>
  <si>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</si>
  <si>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</si>
  <si>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</si>
  <si>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</si>
  <si>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</si>
  <si>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</si>
  <si>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</si>
  <si>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</si>
  <si>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</si>
  <si>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</si>
  <si>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</si>
  <si>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</si>
  <si>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</si>
  <si>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</si>
  <si>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</si>
  <si>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</si>
  <si>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</si>
  <si>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</si>
  <si>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</si>
  <si>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</si>
  <si>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</si>
  <si>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</si>
  <si>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</si>
  <si>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</si>
  <si>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</si>
  <si>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</si>
  <si>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</si>
  <si>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</si>
  <si>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</si>
  <si>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</si>
  <si>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</si>
  <si>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</si>
  <si>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</si>
  <si>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</si>
  <si>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</si>
  <si>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</si>
  <si>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</si>
  <si>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</si>
  <si>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</si>
  <si>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</si>
  <si>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</si>
  <si>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</si>
  <si>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</si>
  <si>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</si>
  <si>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</si>
  <si>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</si>
  <si>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</si>
  <si>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</si>
  <si>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</si>
  <si>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</si>
  <si>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</si>
  <si>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</si>
  <si>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</si>
  <si>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</si>
  <si>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</si>
  <si>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</si>
  <si>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</si>
  <si>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</si>
  <si>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</si>
  <si>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</si>
  <si>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</si>
  <si>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</si>
  <si>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</si>
  <si>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</si>
  <si>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</si>
  <si>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</si>
  <si>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</si>
  <si>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</si>
  <si>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</si>
  <si>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</si>
  <si>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</si>
  <si>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</si>
  <si>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</si>
  <si>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</si>
  <si>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</si>
  <si>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</si>
  <si>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</si>
  <si>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</si>
  <si>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</si>
  <si>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</si>
  <si>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</si>
  <si>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</si>
  <si>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</si>
  <si>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</si>
  <si>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</si>
  <si>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</si>
  <si>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</si>
  <si>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</si>
  <si>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</si>
  <si>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</si>
  <si>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</si>
  <si>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</si>
  <si>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</si>
  <si>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</si>
  <si>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</si>
  <si>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</si>
  <si>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</si>
  <si>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</si>
  <si>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</si>
  <si>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</si>
  <si>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</si>
  <si>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</si>
  <si>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</si>
  <si>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</si>
  <si>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</si>
  <si>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</si>
  <si>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</si>
  <si>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</si>
  <si>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</si>
  <si>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</si>
  <si>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</si>
  <si>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</si>
  <si>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</si>
  <si>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</si>
  <si>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</si>
  <si>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</si>
  <si>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</si>
  <si>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</si>
  <si>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</si>
  <si>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</si>
  <si>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</si>
  <si>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</si>
  <si>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</si>
  <si>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</si>
  <si>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</si>
  <si>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</si>
  <si>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</si>
  <si>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</si>
  <si>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</si>
  <si>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</si>
  <si>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</si>
  <si>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</si>
  <si>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</si>
  <si>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</si>
  <si>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</si>
  <si>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</si>
  <si>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</si>
  <si>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</si>
  <si>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</si>
  <si>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</si>
  <si>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</si>
  <si>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</si>
  <si>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</si>
  <si>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</si>
  <si>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</si>
  <si>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</si>
  <si>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</si>
  <si>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</si>
  <si>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</si>
  <si>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</si>
  <si>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</si>
  <si>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</si>
  <si>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</si>
  <si>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</si>
  <si>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</si>
  <si>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</si>
  <si>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</si>
  <si>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</si>
  <si>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</si>
  <si>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</si>
  <si>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</si>
  <si>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</si>
  <si>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</si>
  <si>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</si>
  <si>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</si>
  <si>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</si>
  <si>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</si>
  <si>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</si>
  <si>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</si>
  <si>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</si>
  <si>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</si>
  <si>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</si>
  <si>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</si>
  <si>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</si>
  <si>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</si>
  <si>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</si>
  <si>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</si>
  <si>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</si>
  <si>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</si>
  <si>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</si>
  <si>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</si>
  <si>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</si>
  <si>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</si>
  <si>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</si>
  <si>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</si>
  <si>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</si>
  <si>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</si>
  <si>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</si>
  <si>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</si>
  <si>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</si>
  <si>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</si>
  <si>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</si>
  <si>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</si>
  <si>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</si>
  <si>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</si>
  <si>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</si>
  <si>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</si>
  <si>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</si>
  <si>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</si>
  <si>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</si>
  <si>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</si>
  <si>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</si>
  <si>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</si>
  <si>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</si>
  <si>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</si>
  <si>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</si>
  <si>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</si>
  <si>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</si>
  <si>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</si>
  <si>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</si>
  <si>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</si>
  <si>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</si>
  <si>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</si>
  <si>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</si>
  <si>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</si>
  <si>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</si>
  <si>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</si>
  <si>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</si>
  <si>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</si>
  <si>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</si>
  <si>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</si>
  <si>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</si>
  <si>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</si>
  <si>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</si>
  <si>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</si>
  <si>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</si>
  <si>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</si>
  <si>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</si>
  <si>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</si>
  <si>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</si>
  <si>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</si>
  <si>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</si>
  <si>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</si>
  <si>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</si>
  <si>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</si>
  <si>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</si>
  <si>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</si>
  <si>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</si>
  <si>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</si>
  <si>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</si>
  <si>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</si>
  <si>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</si>
  <si>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</si>
  <si>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</si>
  <si>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</si>
  <si>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</si>
  <si>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</si>
  <si>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</si>
  <si>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</si>
  <si>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</si>
  <si>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</si>
  <si>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</si>
  <si>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</si>
  <si>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</si>
  <si>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</si>
  <si>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</si>
  <si>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</si>
  <si>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</si>
  <si>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</si>
  <si>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</si>
  <si>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</si>
  <si>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</si>
  <si>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</si>
  <si>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</si>
  <si>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</si>
  <si>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</si>
  <si>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</si>
  <si>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</si>
  <si>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</si>
  <si>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</si>
  <si>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</si>
  <si>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</si>
  <si>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</si>
  <si>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</si>
  <si>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</si>
  <si>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</si>
  <si>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</si>
  <si>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</si>
  <si>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</si>
  <si>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</si>
  <si>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</si>
  <si>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</si>
  <si>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</si>
  <si>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</si>
  <si>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</si>
  <si>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</si>
  <si>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</si>
  <si>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</si>
  <si>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</si>
  <si>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</si>
  <si>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</si>
  <si>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</si>
  <si>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</si>
  <si>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</si>
  <si>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</si>
  <si>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</si>
  <si>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</si>
  <si>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</si>
  <si>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</si>
  <si>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</si>
  <si>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</si>
  <si>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</si>
  <si>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</si>
  <si>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</si>
  <si>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</si>
  <si>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</si>
  <si>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</si>
  <si>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</si>
  <si>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</si>
  <si>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</si>
  <si>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</si>
  <si>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</si>
  <si>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</si>
  <si>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</si>
  <si>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</si>
  <si>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</si>
  <si>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</si>
  <si>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</si>
  <si>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</si>
  <si>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</si>
  <si>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</si>
  <si>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</si>
  <si>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</si>
  <si>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</si>
  <si>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</si>
  <si>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</si>
  <si>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</si>
  <si>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</si>
  <si>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</si>
  <si>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</si>
  <si>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</si>
  <si>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</si>
  <si>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</si>
  <si>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</si>
  <si>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</si>
  <si>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</si>
  <si>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</si>
  <si>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</si>
  <si>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</si>
  <si>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</si>
  <si>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</si>
  <si>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</si>
  <si>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</si>
  <si>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</si>
  <si>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</si>
  <si>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</si>
  <si>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</si>
  <si>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</si>
  <si>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</si>
  <si>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</si>
  <si>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</si>
  <si>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</si>
  <si>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</si>
  <si>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</si>
  <si>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</si>
  <si>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</si>
  <si>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</si>
  <si>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</si>
  <si>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</si>
  <si>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</si>
  <si>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</si>
  <si>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</si>
  <si>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</si>
  <si>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</si>
  <si>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</si>
  <si>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</si>
  <si>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</si>
  <si>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</si>
  <si>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</si>
  <si>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</si>
  <si>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</si>
  <si>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</si>
  <si>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</si>
  <si>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</si>
  <si>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</si>
  <si>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</si>
  <si>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</si>
  <si>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</si>
  <si>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</si>
  <si>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</si>
  <si>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</si>
  <si>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</si>
  <si>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</si>
  <si>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</si>
  <si>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</si>
  <si>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</si>
  <si>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</si>
  <si>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</si>
  <si>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</si>
  <si>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</si>
  <si>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</si>
  <si>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</si>
  <si>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</si>
  <si>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</si>
  <si>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</si>
  <si>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</si>
  <si>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</si>
  <si>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</si>
  <si>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</si>
  <si>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</si>
  <si>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</si>
  <si>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</si>
  <si>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</si>
  <si>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</si>
  <si>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</si>
  <si>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</si>
  <si>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</si>
  <si>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</si>
  <si>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</si>
  <si>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</si>
  <si>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</si>
  <si>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</si>
  <si>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</si>
  <si>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</si>
  <si>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</si>
  <si>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</si>
  <si>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</si>
  <si>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</si>
  <si>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</si>
  <si>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</si>
  <si>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</si>
  <si>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</si>
  <si>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</si>
  <si>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</si>
  <si>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</si>
  <si>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</si>
  <si>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</si>
  <si>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</si>
  <si>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</si>
  <si>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</si>
  <si>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</si>
  <si>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</si>
  <si>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</si>
  <si>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</si>
  <si>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</si>
  <si>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</si>
  <si>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</si>
  <si>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</si>
  <si>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</si>
  <si>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</si>
  <si>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</si>
  <si>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</si>
  <si>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</si>
  <si>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</si>
  <si>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</si>
  <si>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</si>
  <si>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</si>
  <si>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</si>
  <si>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</si>
  <si>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</si>
  <si>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</si>
  <si>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</si>
  <si>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</si>
  <si>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</si>
  <si>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</si>
  <si>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</si>
  <si>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</si>
  <si>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</si>
  <si>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</si>
  <si>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</si>
  <si>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</si>
  <si>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</si>
  <si>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</si>
  <si>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</si>
  <si>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</si>
  <si>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</si>
  <si>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</si>
  <si>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</si>
  <si>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</si>
  <si>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</si>
  <si>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</si>
  <si>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</si>
  <si>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</si>
  <si>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</si>
  <si>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</si>
  <si>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</si>
  <si>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</si>
  <si>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</si>
  <si>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</si>
  <si>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</si>
  <si>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</si>
  <si>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</si>
  <si>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</si>
  <si>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</si>
  <si>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</si>
  <si>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</si>
  <si>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</si>
  <si>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</si>
  <si>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</si>
  <si>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</si>
  <si>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</si>
  <si>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</si>
  <si>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</si>
  <si>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</si>
  <si>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</si>
  <si>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</si>
  <si>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</si>
  <si>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</si>
  <si>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</si>
  <si>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</si>
  <si>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</si>
  <si>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</si>
  <si>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</si>
  <si>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</si>
  <si>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</si>
  <si>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</si>
  <si>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</si>
  <si>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</si>
  <si>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</si>
  <si>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</si>
  <si>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</si>
  <si>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</si>
  <si>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</si>
  <si>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</si>
  <si>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</si>
  <si>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</si>
  <si>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</si>
  <si>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</si>
  <si>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</si>
  <si>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</si>
  <si>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</si>
  <si>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</si>
  <si>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</si>
  <si>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</si>
  <si>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</si>
  <si>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</si>
  <si>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</si>
  <si>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</si>
  <si>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</si>
  <si>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</si>
  <si>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</si>
  <si>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</si>
  <si>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</si>
  <si>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</si>
  <si>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</si>
  <si>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</si>
  <si>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</si>
  <si>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</si>
  <si>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</si>
  <si>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</si>
  <si>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</si>
  <si>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</si>
  <si>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</si>
  <si>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</si>
  <si>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</si>
  <si>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</si>
  <si>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</si>
  <si>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</si>
  <si>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</si>
  <si>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</si>
  <si>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</si>
  <si>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</si>
  <si>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</si>
  <si>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</si>
  <si>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</si>
  <si>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</si>
  <si>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</si>
  <si>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</si>
  <si>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</si>
  <si>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</si>
  <si>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</si>
  <si>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</si>
  <si>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</si>
  <si>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</si>
  <si>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</si>
  <si>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</si>
  <si>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</si>
  <si>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</si>
  <si>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</si>
  <si>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</si>
  <si>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</si>
  <si>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</si>
  <si>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</si>
  <si>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</si>
  <si>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</si>
  <si>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</si>
  <si>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</si>
  <si>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</si>
  <si>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</si>
  <si>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</si>
  <si>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</si>
  <si>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</si>
  <si>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</si>
  <si>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</si>
  <si>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</si>
  <si>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</si>
  <si>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</si>
  <si>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</si>
  <si>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</si>
  <si>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</si>
  <si>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</si>
  <si>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</si>
  <si>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</si>
  <si>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</si>
  <si>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</si>
  <si>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</si>
  <si>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</si>
  <si>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</si>
  <si>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</si>
  <si>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</si>
  <si>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</si>
  <si>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</si>
  <si>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</si>
  <si>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</si>
  <si>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</si>
  <si>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</si>
  <si>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</si>
  <si>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</si>
  <si>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</si>
  <si>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</si>
  <si>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</si>
  <si>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</si>
  <si>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</si>
  <si>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</si>
  <si>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</si>
  <si>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</si>
  <si>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</si>
  <si>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</si>
  <si>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</si>
  <si>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</si>
  <si>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</si>
  <si>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</si>
  <si>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</si>
  <si>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</si>
  <si>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</si>
  <si>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</si>
  <si>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</si>
  <si>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</si>
  <si>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</si>
  <si>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</si>
  <si>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</si>
  <si>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</si>
  <si>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</si>
  <si>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</si>
  <si>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</si>
  <si>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</si>
  <si>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</si>
  <si>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</si>
  <si>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</si>
  <si>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</si>
  <si>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</si>
  <si>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</si>
  <si>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</si>
  <si>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</si>
  <si>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</si>
  <si>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</si>
  <si>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</si>
  <si>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</si>
  <si>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</si>
  <si>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</si>
  <si>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</si>
  <si>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</si>
  <si>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</si>
  <si>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</si>
  <si>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</si>
  <si>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</si>
  <si>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</si>
  <si>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</si>
  <si>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</si>
  <si>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</si>
  <si>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</si>
  <si>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</si>
  <si>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</si>
  <si>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</si>
  <si>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</si>
  <si>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</si>
  <si>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</si>
  <si>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</si>
  <si>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</si>
  <si>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</si>
  <si>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</si>
  <si>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</si>
  <si>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</si>
  <si>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</si>
  <si>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</si>
  <si>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</si>
  <si>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</si>
  <si>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</si>
  <si>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</si>
  <si>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</si>
  <si>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</si>
  <si>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</si>
  <si>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</si>
  <si>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</si>
  <si>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</si>
  <si>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</si>
  <si>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</si>
  <si>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</si>
  <si>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</si>
  <si>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</si>
  <si>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</si>
  <si>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</si>
  <si>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</si>
  <si>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</si>
  <si>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</si>
  <si>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</si>
  <si>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</si>
  <si>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</si>
  <si>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</si>
  <si>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</si>
  <si>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</si>
  <si>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</si>
  <si>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</si>
  <si>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</si>
  <si>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</si>
  <si>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</si>
  <si>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</si>
  <si>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</si>
  <si>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</si>
  <si>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</si>
  <si>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</si>
  <si>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</si>
  <si>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</si>
  <si>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</si>
  <si>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</si>
  <si>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</si>
  <si>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</si>
  <si>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</si>
  <si>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</si>
  <si>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</si>
  <si>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</si>
  <si>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</si>
  <si>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</si>
  <si>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</si>
  <si>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</si>
  <si>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</si>
  <si>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</si>
  <si>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</si>
  <si>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</si>
  <si>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</si>
  <si>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</si>
  <si>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</si>
  <si>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</si>
  <si>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</si>
  <si>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</si>
  <si>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</si>
  <si>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</si>
  <si>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</si>
  <si>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</si>
  <si>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</si>
  <si>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</si>
  <si>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</si>
  <si>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</si>
  <si>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</si>
  <si>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</si>
  <si>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</si>
  <si>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</si>
  <si>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</si>
  <si>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</si>
  <si>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</si>
  <si>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</si>
  <si>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</si>
  <si>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</si>
  <si>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</si>
  <si>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</si>
  <si>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</si>
  <si>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</si>
  <si>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</si>
  <si>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</si>
  <si>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</si>
  <si>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</si>
  <si>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</si>
  <si>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</si>
  <si>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</si>
  <si>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</si>
  <si>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</si>
  <si>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</si>
  <si>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</si>
  <si>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</si>
  <si>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</si>
  <si>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</si>
  <si>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</si>
  <si>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</si>
  <si>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</si>
  <si>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</si>
  <si>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</si>
  <si>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</si>
  <si>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</si>
  <si>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</si>
  <si>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</si>
  <si>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</si>
  <si>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</si>
  <si>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</si>
  <si>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</si>
  <si>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</si>
  <si>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</si>
  <si>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</si>
  <si>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</si>
  <si>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</si>
  <si>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</si>
  <si>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</si>
  <si>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</si>
  <si>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</si>
  <si>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</si>
  <si>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</si>
  <si>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</si>
  <si>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</si>
  <si>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</si>
  <si>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</si>
  <si>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</si>
  <si>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</si>
  <si>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</si>
  <si>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</si>
  <si>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</si>
  <si>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</si>
  <si>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</si>
  <si>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</si>
  <si>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</si>
  <si>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</si>
  <si>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</si>
  <si>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</si>
  <si>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</si>
  <si>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</si>
  <si>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</si>
  <si>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</si>
  <si>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</si>
  <si>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</si>
  <si>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</si>
  <si>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</si>
  <si>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</si>
  <si>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</si>
  <si>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</si>
  <si>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</si>
  <si>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</si>
  <si>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</si>
  <si>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</si>
  <si>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</si>
  <si>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</si>
  <si>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</si>
  <si>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</si>
  <si>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</si>
  <si>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</si>
  <si>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</si>
  <si>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</si>
  <si>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</si>
  <si>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</si>
  <si>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</si>
  <si>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</si>
  <si>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</si>
  <si>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</si>
  <si>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</si>
  <si>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</si>
  <si>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</si>
  <si>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</si>
  <si>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</si>
  <si>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</si>
  <si>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</si>
  <si>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</si>
  <si>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</si>
  <si>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</si>
  <si>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</si>
  <si>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</si>
  <si>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</si>
  <si>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</si>
  <si>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</si>
  <si>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</si>
  <si>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</si>
  <si>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</si>
  <si>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</si>
  <si>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</si>
  <si>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</si>
  <si>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</si>
  <si>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</si>
  <si>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</si>
  <si>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</si>
  <si>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</si>
  <si>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</si>
  <si>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</si>
  <si>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</si>
  <si>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</si>
  <si>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</si>
  <si>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</si>
  <si>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</si>
  <si>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</si>
  <si>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</si>
  <si>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</si>
  <si>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</si>
  <si>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</si>
  <si>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</si>
  <si>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</si>
  <si>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</si>
  <si>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</si>
  <si>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</si>
  <si>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</si>
  <si>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</si>
  <si>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</si>
  <si>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</si>
  <si>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</si>
  <si>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</si>
  <si>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</si>
  <si>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</si>
  <si>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</si>
  <si>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</si>
  <si>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</si>
  <si>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</si>
  <si>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</si>
  <si>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</si>
  <si>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</si>
  <si>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</si>
  <si>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</si>
  <si>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</si>
  <si>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</si>
  <si>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</si>
  <si>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</si>
  <si>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</si>
  <si>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</si>
  <si>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</si>
  <si>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</si>
  <si>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</si>
  <si>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</si>
  <si>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</si>
  <si>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</si>
  <si>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</si>
  <si>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</si>
  <si>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</si>
  <si>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</si>
  <si>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</si>
  <si>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</si>
  <si>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</si>
  <si>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</si>
  <si>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</si>
  <si>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</si>
  <si>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</si>
  <si>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</si>
  <si>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</si>
  <si>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</si>
  <si>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</si>
  <si>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</si>
  <si>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</si>
  <si>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</si>
  <si>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</si>
  <si>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</si>
  <si>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</si>
  <si>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</si>
  <si>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</si>
  <si>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</si>
  <si>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</si>
  <si>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</si>
  <si>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</si>
  <si>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</si>
  <si>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</si>
  <si>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</si>
  <si>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</si>
  <si>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</si>
  <si>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</si>
  <si>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</si>
  <si>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</si>
  <si>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</si>
  <si>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</si>
  <si>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</si>
  <si>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</si>
  <si>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</si>
  <si>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</si>
  <si>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</si>
  <si>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</si>
  <si>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</si>
  <si>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</si>
  <si>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</si>
  <si>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</si>
  <si>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</si>
  <si>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</si>
  <si>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</si>
  <si>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</si>
  <si>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</si>
  <si>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</si>
  <si>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</si>
  <si>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</si>
  <si>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</si>
  <si>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</si>
  <si>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</si>
  <si>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</si>
  <si>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</si>
  <si>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</si>
  <si>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</si>
  <si>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</si>
  <si>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</si>
  <si>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</si>
  <si>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</si>
  <si>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</si>
  <si>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</si>
  <si>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</si>
  <si>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</si>
  <si>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</si>
  <si>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</si>
  <si>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</si>
  <si>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</si>
  <si>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</si>
  <si>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</si>
  <si>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</si>
  <si>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</si>
  <si>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</si>
  <si>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</si>
  <si>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</si>
  <si>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</si>
  <si>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</si>
  <si>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</si>
  <si>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</si>
  <si>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</si>
  <si>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</si>
  <si>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</si>
  <si>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</si>
  <si>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</si>
  <si>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</si>
  <si>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</si>
  <si>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</si>
  <si>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</si>
  <si>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</si>
  <si>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</si>
  <si>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</si>
  <si>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</si>
  <si>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</si>
  <si>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</si>
  <si>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</si>
  <si>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</si>
  <si>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</si>
  <si>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</si>
  <si>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</si>
  <si>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</si>
  <si>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</si>
  <si>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</si>
  <si>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</si>
  <si>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</si>
  <si>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</si>
  <si>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</si>
  <si>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</si>
  <si>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</si>
  <si>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</si>
  <si>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</si>
  <si>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</si>
  <si>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</si>
  <si>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</si>
  <si>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</si>
  <si>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</si>
  <si>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</si>
  <si>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</si>
  <si>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</si>
  <si>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</si>
  <si>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</si>
  <si>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</si>
  <si>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</si>
  <si>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</si>
  <si>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</si>
  <si>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</si>
  <si>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</si>
  <si>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</si>
  <si>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</si>
  <si>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</si>
  <si>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</si>
  <si>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</si>
  <si>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</si>
  <si>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</si>
  <si>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</si>
  <si>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</si>
  <si>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</si>
  <si>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</si>
  <si>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</si>
  <si>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</si>
  <si>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</si>
  <si>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</si>
  <si>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</si>
  <si>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</si>
  <si>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</si>
  <si>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</si>
  <si>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</si>
  <si>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</si>
  <si>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</si>
  <si>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</si>
  <si>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</si>
  <si>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</si>
  <si>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</si>
  <si>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</si>
  <si>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</si>
  <si>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</si>
  <si>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</si>
  <si>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</si>
  <si>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</si>
  <si>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</si>
  <si>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</si>
  <si>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</si>
  <si>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</si>
  <si>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</si>
  <si>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</si>
  <si>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</si>
  <si>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</si>
  <si>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</si>
  <si>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</si>
  <si>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</si>
  <si>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</si>
  <si>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</si>
  <si>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</si>
  <si>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</si>
  <si>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</si>
  <si>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</si>
  <si>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</si>
  <si>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</si>
  <si>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</si>
  <si>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</si>
  <si>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</si>
  <si>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</si>
  <si>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</si>
  <si>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</si>
  <si>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</si>
  <si>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</si>
  <si>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</si>
  <si>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</si>
  <si>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</si>
  <si>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</si>
  <si>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</si>
  <si>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</si>
  <si>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</si>
  <si>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</si>
  <si>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</si>
  <si>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</si>
  <si>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</si>
  <si>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</si>
  <si>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</si>
  <si>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</si>
  <si>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</si>
  <si>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</si>
  <si>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</si>
  <si>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</si>
  <si>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</si>
  <si>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</si>
  <si>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</si>
  <si>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</si>
  <si>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</si>
  <si>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</si>
  <si>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</si>
  <si>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</si>
  <si>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</si>
  <si>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</si>
  <si>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</si>
  <si>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</si>
  <si>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</si>
  <si>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</si>
  <si>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</si>
  <si>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</si>
  <si>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</si>
  <si>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</si>
  <si>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</si>
  <si>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</si>
  <si>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</si>
  <si>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</si>
  <si>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</si>
  <si>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</si>
  <si>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</si>
  <si>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</si>
  <si>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</si>
  <si>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</si>
  <si>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</si>
  <si>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</si>
  <si>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</si>
  <si>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</si>
  <si>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</si>
  <si>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</si>
  <si>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</si>
  <si>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</si>
  <si>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</si>
  <si>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</si>
  <si>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</si>
  <si>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</si>
  <si>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</si>
  <si>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</si>
  <si>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</si>
  <si>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</si>
  <si>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</si>
  <si>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</si>
  <si>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</si>
  <si>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</si>
  <si>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</si>
  <si>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</si>
  <si>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</si>
  <si>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</si>
  <si>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</si>
  <si>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</si>
  <si>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</si>
  <si>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</si>
  <si>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</si>
  <si>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</si>
  <si>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</si>
  <si>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</si>
  <si>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</si>
  <si>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</si>
  <si>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</si>
  <si>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</si>
  <si>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</si>
  <si>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</si>
  <si>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</si>
  <si>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</si>
  <si>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</si>
  <si>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</si>
  <si>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</si>
  <si>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</si>
  <si>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</si>
  <si>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</si>
  <si>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</si>
  <si>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</si>
  <si>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</si>
  <si>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</si>
  <si>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</si>
  <si>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</si>
  <si>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</si>
  <si>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</si>
  <si>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</si>
  <si>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</si>
  <si>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</si>
  <si>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</si>
  <si>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</si>
  <si>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</si>
  <si>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</si>
  <si>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</si>
  <si>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</si>
  <si>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</si>
  <si>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</si>
  <si>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</si>
  <si>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</si>
  <si>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</si>
  <si>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</si>
  <si>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</si>
  <si>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</si>
  <si>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</si>
  <si>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</si>
  <si>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</si>
  <si>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</si>
  <si>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</si>
  <si>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</si>
  <si>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</si>
  <si>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</si>
  <si>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</si>
  <si>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</si>
  <si>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</si>
  <si>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</si>
  <si>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</si>
  <si>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</si>
  <si>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</si>
  <si>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</si>
  <si>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</si>
  <si>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</si>
  <si>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</si>
  <si>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</si>
  <si>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</si>
  <si>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</si>
  <si>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</si>
  <si>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</si>
  <si>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</si>
  <si>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</si>
  <si>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</si>
  <si>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</si>
  <si>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</si>
  <si>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</si>
  <si>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</si>
  <si>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</si>
  <si>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</si>
  <si>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</si>
  <si>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</si>
  <si>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</si>
  <si>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</si>
  <si>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</si>
  <si>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</si>
  <si>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</si>
  <si>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</si>
  <si>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</si>
  <si>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</si>
  <si>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</si>
  <si>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</si>
  <si>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</si>
  <si>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</si>
  <si>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</si>
  <si>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</si>
  <si>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</si>
  <si>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</si>
  <si>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</si>
  <si>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</si>
  <si>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</si>
  <si>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</si>
  <si>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</si>
  <si>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</si>
  <si>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</si>
  <si>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</si>
  <si>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</si>
  <si>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</si>
  <si>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</si>
  <si>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</si>
  <si>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</si>
  <si>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</si>
  <si>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</si>
  <si>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</si>
  <si>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</si>
  <si>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</si>
  <si>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</si>
  <si>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</si>
  <si>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</si>
  <si>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</si>
  <si>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</si>
  <si>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</si>
  <si>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</si>
  <si>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</si>
  <si>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</si>
  <si>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</si>
  <si>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</si>
  <si>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</si>
  <si>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</si>
  <si>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</si>
  <si>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</si>
  <si>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</si>
  <si>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</si>
  <si>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</si>
  <si>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</si>
  <si>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</si>
  <si>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</si>
  <si>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</si>
  <si>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</si>
  <si>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</si>
  <si>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</si>
  <si>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</si>
  <si>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</si>
  <si>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</si>
  <si>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</si>
  <si>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</si>
  <si>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</si>
  <si>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</si>
  <si>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</si>
  <si>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</si>
  <si>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</si>
  <si>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</si>
  <si>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</si>
  <si>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</si>
  <si>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</si>
  <si>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</si>
  <si>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</si>
  <si>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</si>
  <si>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</si>
  <si>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</si>
  <si>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</si>
  <si>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</si>
  <si>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</si>
  <si>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</si>
  <si>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</si>
  <si>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</si>
  <si>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</si>
  <si>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</si>
  <si>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</si>
  <si>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</si>
  <si>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</si>
  <si>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</si>
  <si>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</si>
  <si>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</si>
  <si>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</si>
  <si>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</si>
  <si>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</si>
  <si>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</si>
  <si>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</si>
  <si>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</si>
  <si>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</si>
  <si>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</si>
  <si>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</si>
  <si>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</si>
  <si>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</si>
  <si>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</si>
  <si>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</si>
  <si>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</si>
  <si>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</si>
  <si>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</si>
  <si>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</si>
  <si>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</si>
  <si>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</si>
  <si>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</si>
  <si>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</si>
  <si>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</si>
  <si>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</si>
  <si>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</si>
  <si>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</si>
  <si>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</si>
  <si>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</si>
  <si>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</si>
  <si>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</si>
  <si>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</si>
  <si>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</si>
  <si>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</si>
  <si>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</si>
  <si>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</si>
  <si>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</si>
  <si>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</si>
  <si>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</si>
  <si>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</si>
  <si>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</si>
  <si>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</si>
  <si>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</si>
  <si>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</si>
  <si>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</si>
  <si>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</si>
  <si>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</si>
  <si>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</si>
  <si>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</si>
  <si>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</si>
  <si>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</si>
  <si>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</si>
  <si>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</si>
  <si>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</si>
  <si>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</si>
  <si>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</si>
  <si>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</si>
  <si>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</si>
  <si>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</si>
  <si>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</si>
  <si>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</si>
  <si>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</si>
  <si>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</si>
  <si>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</si>
  <si>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</si>
  <si>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</si>
  <si>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</si>
  <si>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</si>
  <si>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</si>
  <si>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</si>
  <si>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</si>
  <si>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</si>
  <si>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</si>
  <si>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</si>
  <si>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</si>
  <si>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</si>
  <si>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</si>
  <si>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</si>
  <si>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</si>
  <si>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</si>
  <si>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</si>
  <si>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</si>
  <si>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</si>
  <si>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</si>
  <si>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</si>
  <si>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</si>
  <si>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</si>
  <si>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</si>
  <si>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</si>
  <si>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</si>
  <si>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</si>
  <si>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</si>
  <si>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</si>
  <si>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</si>
  <si>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</si>
  <si>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</si>
  <si>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</si>
  <si>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</si>
  <si>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</si>
  <si>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</si>
  <si>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</si>
  <si>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</si>
  <si>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</si>
  <si>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</si>
  <si>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</si>
  <si>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</si>
  <si>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</si>
  <si>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</si>
  <si>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</si>
  <si>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</si>
  <si>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</si>
  <si>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</si>
  <si>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</si>
  <si>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</si>
  <si>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</si>
  <si>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</si>
  <si>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</si>
  <si>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</si>
  <si>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</si>
  <si>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</si>
  <si>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</si>
  <si>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</si>
  <si>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</si>
  <si>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</si>
  <si>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</si>
  <si>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</si>
  <si>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</si>
  <si>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</si>
  <si>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</si>
  <si>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</si>
  <si>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</si>
  <si>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</si>
  <si>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</si>
  <si>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</si>
  <si>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</si>
  <si>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</si>
  <si>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</si>
  <si>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</si>
  <si>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</si>
  <si>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</si>
  <si>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</si>
  <si>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</si>
  <si>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</si>
  <si>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</si>
  <si>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</si>
  <si>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</si>
  <si>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</si>
  <si>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</si>
  <si>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</si>
  <si>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</si>
  <si>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</si>
  <si>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</si>
  <si>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</si>
  <si>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</si>
  <si>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</si>
  <si>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</si>
  <si>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</si>
  <si>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</si>
  <si>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</si>
  <si>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</si>
  <si>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</si>
  <si>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</si>
  <si>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</si>
  <si>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</si>
  <si>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</si>
  <si>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</si>
  <si>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</si>
  <si>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</si>
  <si>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</si>
  <si>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</si>
  <si>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</si>
  <si>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</si>
  <si>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</si>
  <si>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</si>
  <si>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</si>
  <si>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</si>
  <si>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</si>
  <si>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</si>
  <si>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</si>
  <si>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</si>
  <si>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</si>
  <si>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</si>
  <si>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</si>
  <si>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</si>
  <si>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</si>
  <si>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</si>
  <si>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</si>
  <si>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</si>
  <si>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</si>
  <si>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</si>
  <si>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</si>
  <si>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</si>
  <si>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</si>
  <si>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</si>
  <si>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</si>
  <si>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</si>
  <si>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</si>
  <si>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</si>
  <si>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</si>
  <si>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</si>
  <si>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</si>
  <si>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</si>
  <si>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</si>
  <si>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</si>
  <si>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</si>
  <si>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</si>
  <si>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</si>
  <si>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</si>
  <si>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</si>
  <si>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</si>
  <si>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</si>
  <si>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</si>
  <si>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</si>
  <si>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</si>
  <si>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</si>
  <si>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</si>
  <si>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</si>
  <si>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</si>
  <si>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</si>
  <si>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</si>
  <si>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</si>
  <si>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</si>
  <si>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</si>
  <si>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</si>
  <si>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</si>
  <si>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</si>
  <si>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</si>
  <si>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</si>
  <si>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</si>
  <si>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</si>
  <si>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</si>
  <si>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</si>
  <si>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</si>
  <si>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</si>
  <si>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</si>
  <si>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</si>
  <si>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</si>
  <si>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</si>
  <si>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</si>
  <si>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</si>
  <si>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</si>
  <si>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</si>
  <si>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</si>
  <si>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</si>
  <si>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</si>
  <si>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</si>
  <si>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</si>
  <si>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</si>
  <si>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</si>
  <si>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</si>
  <si>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</si>
  <si>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</si>
  <si>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</si>
  <si>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</si>
  <si>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</si>
  <si>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</si>
  <si>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</si>
  <si>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</si>
  <si>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</si>
  <si>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</si>
  <si>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</si>
  <si>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</si>
  <si>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</si>
  <si>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</si>
  <si>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</si>
  <si>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</si>
  <si>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</si>
  <si>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</si>
  <si>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</si>
  <si>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</si>
  <si>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</si>
  <si>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</si>
  <si>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</si>
  <si>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</si>
  <si>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</si>
  <si>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</si>
  <si>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</si>
  <si>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</si>
  <si>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</si>
  <si>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</si>
  <si>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</si>
  <si>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</si>
  <si>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</si>
  <si>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</si>
  <si>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</si>
  <si>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</si>
  <si>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</si>
  <si>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</si>
  <si>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</si>
  <si>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</si>
  <si>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</si>
  <si>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</si>
  <si>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</si>
  <si>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</si>
  <si>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</si>
  <si>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</si>
  <si>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</si>
  <si>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</si>
  <si>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</si>
  <si>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</si>
  <si>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</si>
  <si>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</si>
  <si>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</si>
  <si>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</si>
  <si>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</si>
  <si>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</si>
  <si>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</si>
  <si>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</si>
  <si>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</si>
  <si>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</si>
  <si>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</si>
  <si>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</si>
  <si>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</si>
  <si>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</si>
  <si>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</si>
  <si>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</si>
  <si>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</si>
  <si>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</si>
  <si>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</si>
  <si>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</si>
  <si>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</si>
  <si>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</si>
  <si>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</si>
  <si>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</si>
  <si>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</si>
  <si>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</si>
  <si>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</si>
  <si>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</si>
  <si>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</si>
  <si>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</si>
  <si>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</si>
  <si>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</si>
  <si>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</si>
  <si>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</si>
  <si>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</si>
  <si>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</si>
  <si>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</si>
  <si>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</si>
  <si>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</si>
  <si>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</si>
  <si>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</si>
  <si>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</si>
  <si>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</si>
  <si>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</si>
  <si>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</si>
  <si>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</si>
  <si>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</si>
  <si>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</si>
  <si>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</si>
  <si>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</si>
  <si>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</si>
  <si>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</si>
  <si>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</si>
  <si>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</si>
  <si>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</si>
  <si>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</si>
  <si>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</si>
  <si>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</si>
  <si>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</si>
  <si>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</si>
  <si>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</si>
  <si>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</si>
  <si>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</si>
  <si>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</si>
  <si>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</si>
  <si>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</si>
  <si>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</si>
  <si>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</si>
  <si>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</si>
  <si>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</si>
  <si>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</si>
  <si>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</si>
  <si>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</si>
  <si>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</si>
  <si>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</si>
  <si>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</si>
  <si>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</si>
  <si>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</si>
  <si>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</si>
  <si>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</si>
  <si>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</si>
  <si>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</si>
  <si>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</si>
  <si>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</si>
  <si>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</si>
  <si>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</si>
  <si>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</si>
  <si>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</si>
  <si>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</si>
  <si>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</si>
  <si>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</si>
  <si>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</si>
  <si>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</si>
  <si>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</si>
  <si>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</si>
  <si>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</si>
  <si>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</si>
  <si>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</si>
  <si>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</si>
  <si>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</si>
  <si>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</si>
  <si>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</si>
  <si>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</si>
  <si>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</si>
  <si>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</si>
  <si>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</si>
  <si>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</si>
  <si>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</si>
  <si>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</si>
  <si>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</si>
  <si>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</si>
  <si>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</si>
  <si>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</si>
  <si>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</si>
  <si>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</si>
  <si>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</si>
  <si>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</si>
  <si>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</si>
  <si>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</si>
  <si>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</si>
  <si>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</si>
  <si>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</si>
  <si>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</si>
  <si>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</si>
  <si>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</si>
  <si>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</si>
  <si>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</si>
  <si>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</si>
  <si>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</si>
  <si>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</si>
  <si>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</si>
  <si>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</si>
  <si>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</si>
  <si>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</si>
  <si>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</si>
  <si>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</si>
  <si>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</si>
  <si>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</si>
  <si>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</si>
  <si>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</si>
  <si>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</si>
  <si>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</si>
  <si>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</si>
  <si>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</si>
  <si>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</si>
  <si>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</si>
  <si>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</si>
  <si>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</si>
  <si>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</si>
  <si>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</si>
  <si>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</si>
  <si>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</si>
  <si>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</si>
  <si>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</si>
  <si>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</si>
  <si>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</si>
  <si>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</si>
  <si>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</si>
  <si>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</si>
  <si>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</si>
  <si>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</si>
  <si>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</si>
  <si>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</si>
  <si>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</si>
  <si>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</si>
  <si>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</si>
  <si>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</si>
  <si>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</si>
  <si>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</si>
  <si>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</si>
  <si>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</si>
  <si>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</si>
  <si>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</si>
  <si>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</si>
  <si>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</si>
  <si>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</si>
  <si>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</si>
  <si>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</si>
  <si>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</si>
  <si>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</si>
  <si>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</si>
  <si>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</si>
  <si>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</si>
  <si>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</si>
  <si>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</si>
  <si>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</si>
  <si>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</si>
  <si>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</si>
  <si>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</si>
  <si>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</si>
  <si>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</si>
  <si>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</si>
  <si>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</si>
  <si>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</si>
  <si>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</si>
  <si>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</si>
  <si>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</si>
  <si>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</si>
  <si>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</si>
  <si>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</si>
  <si>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</si>
  <si>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</si>
  <si>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</si>
  <si>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</si>
  <si>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</si>
  <si>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</si>
  <si>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</si>
  <si>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</si>
  <si>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</si>
  <si>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</si>
  <si>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</si>
  <si>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</si>
  <si>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</si>
  <si>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</si>
  <si>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</si>
  <si>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</si>
  <si>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</si>
  <si>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</si>
  <si>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</si>
  <si>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</si>
  <si>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</si>
  <si>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</si>
  <si>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</si>
  <si>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</si>
  <si>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</si>
  <si>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</si>
  <si>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</si>
  <si>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</si>
  <si>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</si>
  <si>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</si>
  <si>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</si>
  <si>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</si>
  <si>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</si>
  <si>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</si>
  <si>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</si>
  <si>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</si>
  <si>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</si>
  <si>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</si>
  <si>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</si>
  <si>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</si>
  <si>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</si>
  <si>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</si>
  <si>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</si>
  <si>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</si>
  <si>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</si>
  <si>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</si>
  <si>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</si>
  <si>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</si>
  <si>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</si>
  <si>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</si>
  <si>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</si>
  <si>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</si>
  <si>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</si>
  <si>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</si>
  <si>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</si>
  <si>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</si>
  <si>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</si>
  <si>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</si>
  <si>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</si>
  <si>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</si>
  <si>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</si>
  <si>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</si>
  <si>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</si>
  <si>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</si>
  <si>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</si>
  <si>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</si>
  <si>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</si>
  <si>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</si>
  <si>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</si>
  <si>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</si>
  <si>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</si>
  <si>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</si>
  <si>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</si>
  <si>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</si>
  <si>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</si>
  <si>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</si>
  <si>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</si>
  <si>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</si>
  <si>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</si>
  <si>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</si>
  <si>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</si>
  <si>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</si>
  <si>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</si>
  <si>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</si>
  <si>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</si>
  <si>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</si>
  <si>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</si>
  <si>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</si>
  <si>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</si>
  <si>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</si>
  <si>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</si>
  <si>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</si>
  <si>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</si>
  <si>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</si>
  <si>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</si>
  <si>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</si>
  <si>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</si>
  <si>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</si>
  <si>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</si>
  <si>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</si>
  <si>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</si>
  <si>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</si>
  <si>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</si>
  <si>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</si>
  <si>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</si>
  <si>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</si>
  <si>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</si>
  <si>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</si>
  <si>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</si>
  <si>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</si>
  <si>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</si>
  <si>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</si>
  <si>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</si>
  <si>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</si>
  <si>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</si>
  <si>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</si>
  <si>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</si>
  <si>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</si>
  <si>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</si>
  <si>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</si>
  <si>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</si>
  <si>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</si>
  <si>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</si>
  <si>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</si>
  <si>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</si>
  <si>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</si>
  <si>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</si>
  <si>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</si>
  <si>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</si>
  <si>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</si>
  <si>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</si>
  <si>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</si>
  <si>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</si>
  <si>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</si>
  <si>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</si>
  <si>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</si>
  <si>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</si>
  <si>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</si>
  <si>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</si>
  <si>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</si>
  <si>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</si>
  <si>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</si>
  <si>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</si>
  <si>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</si>
  <si>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</si>
  <si>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</si>
  <si>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</si>
  <si>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</si>
  <si>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</si>
  <si>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</si>
  <si>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</si>
  <si>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</si>
  <si>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</si>
  <si>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</si>
  <si>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</si>
  <si>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</si>
  <si>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</si>
  <si>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</si>
  <si>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</si>
  <si>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</si>
  <si>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</si>
  <si>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</si>
  <si>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</si>
  <si>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</si>
  <si>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</si>
  <si>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</si>
  <si>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</si>
  <si>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</si>
  <si>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</si>
  <si>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</si>
  <si>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</si>
  <si>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</si>
  <si>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</si>
  <si>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</si>
  <si>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</si>
  <si>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</si>
  <si>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</si>
  <si>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</si>
  <si>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</si>
  <si>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</si>
  <si>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</si>
  <si>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</si>
  <si>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</si>
  <si>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</si>
  <si>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</si>
  <si>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</si>
  <si>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</si>
  <si>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</si>
  <si>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</si>
  <si>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</si>
  <si>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</si>
  <si>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</si>
  <si>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</si>
  <si>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</si>
  <si>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</si>
  <si>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</si>
  <si>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</si>
  <si>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</si>
  <si>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</si>
  <si>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</si>
  <si>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</si>
  <si>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</si>
  <si>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</si>
  <si>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</si>
  <si>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</si>
  <si>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</si>
  <si>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</si>
  <si>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</si>
  <si>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</si>
  <si>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</si>
  <si>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</si>
  <si>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</si>
  <si>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</si>
  <si>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</si>
  <si>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</si>
  <si>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</si>
  <si>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</si>
  <si>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</si>
  <si>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</si>
  <si>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</si>
  <si>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</si>
  <si>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</si>
  <si>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</si>
  <si>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</si>
  <si>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</si>
  <si>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</si>
  <si>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</si>
  <si>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</si>
  <si>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</si>
  <si>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</si>
  <si>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</si>
  <si>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</si>
  <si>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</si>
  <si>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</si>
  <si>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</si>
  <si>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</si>
  <si>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</si>
  <si>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</si>
  <si>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</si>
  <si>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</si>
  <si>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</si>
  <si>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</si>
  <si>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</si>
  <si>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</si>
  <si>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</si>
  <si>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</si>
  <si>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</si>
  <si>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</si>
  <si>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</si>
  <si>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</si>
  <si>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</si>
  <si>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</si>
  <si>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</si>
  <si>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</si>
  <si>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</si>
  <si>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</si>
  <si>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</si>
  <si>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</si>
  <si>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</si>
  <si>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</si>
  <si>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</si>
  <si>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</si>
  <si>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</si>
  <si>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</si>
  <si>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</si>
  <si>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</si>
  <si>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</si>
  <si>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</si>
  <si>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</si>
  <si>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</si>
  <si>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</si>
  <si>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</si>
  <si>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</si>
  <si>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</si>
  <si>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</si>
  <si>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</si>
  <si>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</si>
  <si>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</si>
  <si>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</si>
  <si>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</si>
  <si>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</si>
  <si>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</si>
  <si>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</si>
  <si>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</si>
  <si>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</si>
  <si>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</si>
  <si>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</si>
  <si>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</si>
  <si>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</si>
  <si>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</si>
  <si>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</si>
  <si>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</si>
  <si>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</si>
  <si>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</si>
  <si>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</si>
  <si>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</si>
  <si>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</si>
  <si>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</si>
  <si>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</si>
  <si>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</si>
  <si>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</si>
  <si>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</si>
  <si>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</si>
  <si>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</si>
  <si>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</si>
  <si>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</si>
  <si>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</si>
  <si>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</si>
  <si>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</si>
  <si>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</si>
  <si>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</si>
  <si>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</si>
  <si>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</si>
  <si>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</si>
  <si>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</si>
  <si>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</si>
  <si>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</si>
  <si>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</si>
  <si>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</si>
  <si>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</si>
  <si>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</si>
  <si>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</si>
  <si>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</si>
  <si>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</si>
  <si>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</si>
  <si>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</si>
  <si>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</si>
  <si>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</si>
  <si>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</si>
  <si>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</si>
  <si>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</si>
  <si>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</si>
  <si>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</si>
  <si>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</si>
  <si>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</si>
  <si>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</si>
  <si>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</si>
  <si>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</si>
  <si>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</si>
  <si>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</si>
  <si>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</si>
  <si>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</si>
  <si>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</si>
  <si>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</si>
  <si>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</si>
  <si>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</si>
  <si>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</si>
  <si>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</si>
  <si>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</si>
  <si>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</si>
  <si>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</si>
  <si>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</si>
  <si>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</si>
  <si>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</si>
  <si>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</si>
  <si>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</si>
  <si>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</si>
  <si>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</si>
  <si>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</si>
  <si>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</si>
  <si>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</si>
  <si>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</si>
  <si>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</si>
  <si>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</si>
  <si>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</si>
  <si>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</si>
  <si>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</si>
  <si>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</si>
  <si>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</si>
  <si>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</si>
  <si>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</si>
  <si>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</si>
  <si>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</si>
  <si>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</si>
  <si>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</si>
  <si>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</si>
  <si>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</si>
  <si>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</si>
  <si>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</si>
  <si>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</si>
  <si>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</si>
  <si>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</si>
  <si>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</si>
  <si>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</si>
  <si>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</si>
  <si>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</si>
  <si>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</si>
  <si>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</si>
  <si>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</si>
  <si>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</si>
  <si>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</si>
  <si>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</si>
  <si>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</si>
  <si>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</si>
  <si>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</si>
  <si>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</si>
  <si>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</si>
  <si>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</si>
  <si>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</si>
  <si>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</si>
  <si>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</si>
  <si>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</si>
  <si>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</si>
  <si>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</si>
  <si>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</si>
  <si>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</si>
  <si>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</si>
  <si>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</si>
  <si>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</si>
  <si>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</si>
  <si>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</si>
  <si>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</si>
  <si>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</si>
  <si>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</si>
  <si>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</si>
  <si>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</si>
  <si>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</si>
  <si>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</si>
  <si>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</si>
  <si>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</si>
  <si>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</si>
  <si>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</si>
  <si>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</si>
  <si>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</si>
  <si>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</si>
  <si>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</si>
  <si>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</si>
  <si>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</si>
  <si>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</si>
  <si>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</si>
  <si>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</si>
  <si>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</si>
  <si>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</si>
  <si>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</si>
  <si>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</si>
  <si>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</si>
  <si>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</si>
  <si>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</si>
  <si>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</si>
  <si>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</si>
  <si>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</si>
  <si>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</si>
  <si>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</si>
  <si>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</si>
  <si>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</si>
  <si>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</si>
  <si>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</si>
  <si>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</si>
  <si>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</si>
  <si>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</si>
  <si>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</si>
  <si>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</si>
  <si>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</si>
  <si>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</si>
  <si>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</si>
  <si>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</si>
  <si>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</si>
  <si>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</si>
  <si>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</si>
  <si>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</si>
  <si>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</si>
  <si>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</si>
  <si>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</si>
  <si>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</si>
  <si>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</si>
  <si>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</si>
  <si>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</si>
  <si>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</si>
  <si>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</si>
  <si>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</si>
  <si>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</si>
  <si>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</si>
  <si>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</si>
  <si>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</si>
  <si>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</si>
  <si>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</si>
  <si>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</si>
  <si>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</si>
  <si>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</si>
  <si>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</si>
  <si>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</si>
  <si>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</si>
  <si>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</si>
  <si>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</si>
  <si>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</si>
  <si>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</si>
  <si>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</si>
  <si>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</si>
  <si>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</si>
  <si>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</si>
  <si>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</si>
  <si>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</si>
  <si>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</si>
  <si>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</si>
  <si>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</si>
  <si>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</si>
  <si>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</si>
  <si>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</si>
  <si>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</si>
  <si>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</si>
  <si>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</si>
  <si>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</si>
  <si>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</si>
  <si>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</si>
  <si>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</si>
  <si>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</si>
  <si>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</si>
  <si>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</si>
  <si>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</si>
  <si>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</si>
  <si>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</si>
  <si>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</si>
  <si>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</si>
  <si>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</si>
  <si>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</si>
  <si>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</si>
  <si>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</si>
  <si>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</si>
  <si>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</si>
  <si>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</si>
  <si>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</si>
  <si>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</si>
  <si>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</si>
  <si>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</si>
  <si>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</si>
  <si>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</si>
  <si>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</si>
  <si>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</si>
  <si>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</si>
  <si>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</si>
  <si>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</si>
  <si>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</si>
  <si>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</si>
  <si>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</si>
  <si>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</si>
  <si>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</si>
  <si>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</si>
  <si>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</si>
  <si>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</si>
  <si>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</si>
  <si>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</si>
  <si>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</si>
  <si>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</si>
  <si>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</si>
  <si>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</si>
  <si>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</si>
  <si>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</si>
  <si>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</si>
  <si>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</si>
  <si>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</si>
  <si>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</si>
  <si>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</si>
  <si>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</si>
  <si>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</si>
  <si>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</si>
  <si>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</si>
  <si>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</si>
  <si>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</si>
  <si>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</si>
  <si>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</si>
  <si>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</si>
  <si>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</si>
  <si>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</si>
  <si>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</si>
  <si>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</si>
  <si>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</si>
  <si>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</si>
  <si>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</si>
  <si>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</si>
  <si>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</si>
  <si>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</si>
  <si>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</si>
  <si>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</si>
  <si>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</si>
  <si>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</si>
  <si>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</si>
  <si>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</si>
  <si>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</si>
  <si>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</si>
  <si>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</si>
  <si>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</si>
  <si>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</si>
  <si>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</si>
  <si>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</si>
  <si>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</si>
  <si>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</si>
  <si>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</si>
  <si>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</si>
  <si>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</si>
  <si>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</si>
  <si>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</si>
  <si>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</si>
  <si>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</si>
  <si>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</si>
  <si>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</si>
  <si>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</si>
  <si>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</si>
  <si>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</si>
  <si>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</si>
  <si>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</si>
  <si>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</si>
  <si>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</si>
  <si>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</si>
  <si>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</si>
  <si>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</si>
  <si>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</si>
  <si>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</si>
  <si>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</si>
  <si>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</si>
  <si>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</si>
  <si>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</si>
  <si>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</si>
  <si>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</si>
  <si>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</si>
  <si>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</si>
  <si>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</si>
  <si>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</si>
  <si>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</si>
  <si>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</si>
  <si>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</si>
  <si>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</si>
  <si>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</si>
  <si>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</si>
  <si>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</si>
  <si>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</si>
  <si>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</si>
  <si>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</si>
  <si>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</si>
  <si>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</si>
  <si>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</si>
  <si>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</si>
  <si>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</si>
  <si>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</si>
  <si>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</si>
  <si>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</si>
  <si>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</si>
  <si>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</si>
  <si>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</si>
  <si>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</si>
  <si>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</si>
  <si>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</si>
  <si>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</si>
  <si>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</si>
  <si>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</si>
  <si>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</si>
  <si>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</si>
  <si>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</si>
  <si>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</si>
  <si>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</si>
  <si>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</si>
  <si>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</si>
  <si>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</si>
  <si>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</si>
  <si>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</si>
  <si>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</si>
  <si>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</si>
  <si>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</si>
  <si>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</si>
  <si>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</si>
  <si>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</si>
  <si>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</si>
  <si>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</si>
  <si>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</si>
  <si>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</si>
  <si>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</si>
  <si>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</si>
  <si>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</si>
  <si>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</si>
  <si>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</si>
  <si>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</si>
  <si>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</si>
  <si>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</si>
  <si>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</si>
  <si>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</si>
  <si>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</si>
  <si>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</si>
  <si>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</si>
  <si>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</si>
  <si>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</si>
  <si>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</si>
  <si>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</si>
  <si>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</si>
  <si>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</si>
  <si>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</si>
  <si>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</si>
  <si>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</si>
  <si>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</si>
  <si>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</si>
  <si>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</si>
  <si>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</si>
  <si>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</si>
  <si>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</si>
  <si>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</si>
  <si>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</si>
  <si>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</si>
  <si>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</si>
  <si>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</si>
  <si>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</si>
  <si>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</si>
  <si>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</si>
  <si>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</si>
  <si>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</si>
  <si>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</si>
  <si>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</si>
  <si>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</si>
  <si>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</si>
  <si>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</si>
  <si>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</si>
  <si>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</si>
  <si>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</si>
  <si>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</si>
  <si>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</si>
  <si>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</si>
  <si>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</si>
  <si>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</si>
  <si>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</si>
  <si>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</si>
  <si>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</si>
  <si>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</si>
  <si>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</si>
  <si>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</si>
  <si>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</si>
  <si>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</si>
  <si>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</si>
  <si>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</si>
  <si>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</si>
  <si>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</si>
  <si>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</si>
  <si>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</si>
  <si>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</si>
  <si>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</si>
  <si>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</si>
  <si>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</si>
  <si>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</si>
  <si>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</si>
  <si>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</si>
  <si>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</si>
  <si>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</si>
  <si>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</si>
  <si>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</si>
  <si>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</si>
  <si>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</si>
  <si>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</si>
  <si>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</si>
  <si>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</si>
  <si>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</si>
  <si>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</si>
  <si>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</si>
  <si>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</si>
  <si>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</si>
  <si>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</si>
  <si>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</si>
  <si>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</si>
  <si>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</si>
  <si>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</si>
  <si>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</si>
  <si>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</si>
  <si>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</si>
  <si>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</si>
  <si>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</si>
  <si>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</si>
  <si>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</si>
  <si>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</si>
  <si>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</si>
  <si>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</si>
  <si>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</si>
  <si>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</si>
  <si>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</si>
  <si>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</si>
  <si>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</si>
  <si>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</si>
  <si>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</si>
  <si>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</si>
  <si>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</si>
  <si>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</si>
  <si>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</si>
  <si>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</si>
  <si>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</si>
  <si>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</si>
  <si>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</si>
  <si>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</si>
  <si>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</si>
  <si>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</si>
  <si>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</si>
  <si>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</si>
  <si>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</si>
  <si>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</si>
  <si>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</si>
  <si>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</si>
  <si>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</si>
  <si>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</si>
  <si>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</si>
  <si>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</si>
  <si>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</si>
  <si>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</si>
  <si>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</si>
  <si>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</si>
  <si>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</si>
  <si>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</si>
  <si>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</si>
  <si>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</si>
  <si>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</si>
  <si>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</si>
  <si>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</si>
  <si>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</si>
  <si>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</si>
  <si>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</si>
  <si>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</si>
  <si>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</si>
  <si>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</si>
  <si>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</si>
  <si>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</si>
  <si>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</si>
  <si>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</si>
  <si>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</si>
  <si>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</si>
  <si>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</si>
  <si>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</si>
  <si>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</si>
  <si>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</si>
  <si>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</si>
  <si>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</si>
  <si>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</si>
  <si>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</si>
  <si>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</si>
  <si>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</si>
  <si>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</si>
  <si>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</si>
  <si>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</si>
  <si>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</si>
  <si>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</si>
  <si>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</si>
  <si>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</si>
  <si>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</si>
  <si>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</si>
  <si>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</si>
  <si>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</si>
  <si>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</si>
  <si>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</si>
  <si>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</si>
  <si>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</si>
  <si>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</si>
  <si>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</si>
  <si>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</si>
  <si>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</si>
  <si>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</si>
  <si>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</si>
  <si>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</si>
  <si>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</si>
  <si>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</si>
  <si>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</si>
  <si>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</si>
  <si>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</si>
  <si>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</si>
  <si>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</si>
  <si>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</si>
  <si>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</si>
  <si>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</si>
  <si>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</si>
  <si>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</si>
  <si>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</si>
  <si>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</si>
  <si>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</si>
  <si>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</si>
  <si>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</si>
  <si>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</si>
  <si>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</si>
  <si>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</si>
  <si>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</si>
  <si>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</si>
  <si>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</si>
  <si>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</si>
  <si>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</si>
  <si>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</si>
  <si>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</si>
  <si>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</si>
  <si>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</si>
  <si>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</si>
  <si>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</si>
  <si>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</si>
  <si>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</si>
  <si>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</si>
  <si>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</si>
  <si>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</si>
  <si>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</si>
  <si>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</si>
  <si>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</si>
  <si>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</si>
  <si>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</si>
  <si>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</si>
  <si>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</si>
  <si>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</si>
  <si>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</si>
  <si>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</si>
  <si>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</si>
  <si>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</si>
  <si>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</si>
  <si>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</si>
  <si>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</si>
  <si>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</si>
  <si>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</si>
  <si>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</si>
  <si>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</si>
  <si>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</si>
  <si>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</si>
  <si>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</si>
  <si>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</si>
  <si>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</si>
  <si>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</si>
  <si>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</si>
  <si>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</si>
  <si>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</si>
  <si>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</si>
  <si>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</si>
  <si>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</si>
  <si>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</si>
  <si>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</si>
  <si>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</si>
  <si>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</si>
  <si>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</si>
  <si>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</si>
  <si>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</si>
  <si>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</si>
  <si>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</si>
  <si>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</si>
  <si>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</si>
  <si>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</si>
  <si>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</si>
  <si>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</si>
  <si>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</si>
  <si>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</si>
  <si>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</si>
  <si>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</si>
  <si>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</si>
  <si>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</si>
  <si>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</si>
  <si>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</si>
  <si>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</si>
  <si>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</si>
  <si>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</si>
  <si>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</si>
  <si>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</si>
  <si>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</si>
  <si>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</si>
  <si>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</si>
  <si>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</si>
  <si>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</si>
  <si>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</si>
  <si>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</si>
  <si>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</si>
  <si>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</si>
  <si>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</si>
  <si>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</si>
  <si>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</si>
  <si>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</si>
  <si>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</si>
  <si>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</si>
  <si>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</si>
  <si>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</si>
  <si>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</si>
  <si>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</si>
  <si>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</si>
  <si>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</si>
  <si>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</si>
  <si>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</si>
  <si>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</si>
  <si>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</si>
  <si>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</si>
  <si>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</si>
  <si>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</si>
  <si>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</si>
  <si>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</si>
  <si>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</si>
  <si>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</si>
  <si>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</si>
  <si>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</si>
  <si>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</si>
  <si>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</si>
  <si>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</si>
  <si>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</si>
  <si>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</si>
  <si>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</si>
  <si>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</si>
  <si>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</si>
  <si>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</si>
  <si>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</si>
  <si>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</si>
  <si>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</si>
  <si>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</si>
  <si>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</si>
  <si>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</si>
  <si>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</si>
  <si>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</si>
  <si>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</si>
  <si>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</si>
  <si>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</si>
  <si>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</si>
  <si>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</si>
  <si>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</si>
  <si>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</si>
  <si>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</si>
  <si>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</si>
  <si>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</si>
  <si>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</si>
  <si>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</si>
  <si>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</si>
  <si>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</si>
  <si>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</si>
  <si>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</si>
  <si>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</si>
  <si>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</si>
  <si>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</si>
  <si>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</si>
  <si>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</si>
  <si>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</si>
  <si>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</si>
  <si>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</si>
  <si>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</si>
  <si>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</si>
  <si>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</si>
  <si>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</si>
  <si>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</si>
  <si>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</si>
  <si>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</si>
  <si>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</si>
  <si>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</si>
  <si>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</si>
  <si>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</si>
  <si>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</si>
  <si>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</si>
  <si>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</si>
  <si>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</si>
  <si>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</si>
  <si>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</si>
  <si>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</si>
  <si>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</si>
  <si>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</si>
  <si>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</si>
  <si>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</si>
  <si>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</si>
  <si>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</si>
  <si>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</si>
  <si>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</si>
  <si>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</si>
  <si>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</si>
  <si>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</si>
  <si>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</si>
  <si>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</si>
  <si>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</si>
  <si>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</si>
  <si>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</si>
  <si>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</si>
  <si>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</si>
  <si>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</si>
  <si>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</si>
  <si>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</si>
  <si>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</si>
  <si>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</si>
  <si>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</si>
  <si>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</si>
  <si>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</si>
  <si>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</si>
  <si>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</si>
  <si>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</si>
  <si>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</si>
  <si>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</si>
  <si>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</si>
  <si>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</si>
  <si>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</si>
  <si>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</si>
  <si>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</si>
  <si>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</si>
  <si>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</si>
  <si>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</si>
  <si>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</si>
  <si>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</si>
  <si>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</si>
  <si>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</si>
  <si>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</si>
  <si>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</si>
  <si>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</si>
  <si>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</si>
  <si>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</si>
  <si>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</si>
  <si>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</si>
  <si>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</si>
  <si>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</si>
  <si>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</si>
  <si>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</si>
  <si>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</si>
  <si>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</si>
  <si>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</si>
  <si>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</si>
  <si>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</si>
  <si>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</si>
  <si>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</si>
  <si>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</si>
  <si>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</si>
  <si>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</si>
  <si>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</si>
  <si>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</si>
  <si>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</si>
  <si>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</si>
  <si>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</si>
  <si>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</si>
  <si>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</si>
  <si>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</si>
  <si>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</si>
  <si>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</si>
  <si>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</si>
  <si>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</si>
  <si>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</si>
  <si>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</si>
  <si>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</si>
  <si>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</si>
  <si>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</si>
  <si>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</si>
  <si>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</si>
  <si>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</si>
  <si>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</si>
  <si>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</si>
  <si>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</si>
  <si>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</si>
  <si>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</si>
  <si>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</si>
  <si>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</si>
  <si>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</si>
  <si>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</si>
  <si>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</si>
  <si>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</si>
  <si>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</si>
  <si>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</si>
  <si>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</si>
  <si>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</si>
  <si>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</si>
  <si>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</si>
  <si>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</si>
  <si>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</si>
  <si>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</si>
  <si>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</si>
  <si>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</si>
  <si>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</si>
  <si>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</si>
  <si>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</si>
  <si>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</si>
  <si>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</si>
  <si>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</si>
  <si>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</si>
  <si>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</si>
  <si>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</si>
  <si>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</si>
  <si>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</si>
  <si>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</si>
  <si>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</si>
  <si>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</si>
  <si>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</si>
  <si>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</si>
  <si>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</si>
  <si>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</si>
  <si>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</si>
  <si>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</si>
  <si>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</si>
  <si>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</si>
  <si>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</si>
  <si>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</si>
  <si>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</si>
  <si>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</si>
  <si>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</si>
  <si>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</si>
  <si>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</si>
  <si>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</si>
  <si>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</si>
  <si>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</si>
  <si>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</si>
  <si>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</si>
  <si>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</si>
  <si>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</si>
  <si>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</si>
  <si>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</si>
  <si>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</si>
  <si>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</si>
  <si>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</si>
  <si>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</si>
  <si>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</si>
  <si>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</si>
  <si>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</si>
  <si>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</si>
  <si>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</si>
  <si>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</si>
  <si>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</si>
  <si>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</si>
  <si>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</si>
  <si>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</si>
  <si>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</si>
  <si>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</si>
  <si>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</si>
  <si>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</si>
  <si>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</si>
  <si>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</si>
  <si>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</si>
  <si>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</si>
  <si>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</si>
  <si>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</si>
  <si>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</si>
  <si>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</si>
  <si>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</si>
  <si>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</si>
  <si>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</si>
  <si>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</si>
  <si>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</si>
  <si>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</si>
  <si>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</si>
  <si>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</si>
  <si>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</si>
  <si>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</si>
  <si>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</si>
  <si>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</si>
  <si>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</si>
  <si>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</si>
  <si>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</si>
  <si>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</si>
  <si>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</si>
  <si>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</si>
  <si>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</si>
  <si>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</si>
  <si>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</si>
  <si>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</si>
  <si>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</si>
  <si>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</si>
  <si>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</si>
  <si>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</si>
  <si>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</si>
  <si>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</si>
  <si>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</si>
  <si>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</si>
  <si>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</si>
  <si>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</si>
  <si>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</si>
  <si>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</si>
  <si>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</si>
  <si>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</si>
  <si>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</si>
  <si>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</si>
  <si>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</si>
  <si>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</si>
  <si>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</si>
  <si>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</si>
  <si>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</si>
  <si>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</si>
  <si>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</si>
  <si>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</si>
  <si>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</si>
  <si>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</si>
  <si>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</si>
  <si>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</si>
  <si>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</si>
  <si>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</si>
  <si>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</si>
  <si>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</si>
  <si>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</si>
  <si>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</si>
  <si>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</si>
  <si>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</si>
  <si>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</si>
  <si>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</si>
  <si>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</si>
  <si>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</si>
  <si>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</si>
  <si>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</si>
  <si>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</si>
  <si>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</si>
  <si>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</si>
  <si>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</si>
  <si>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</si>
  <si>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</si>
  <si>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</si>
  <si>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</si>
  <si>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</si>
  <si>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</si>
  <si>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</si>
  <si>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</si>
  <si>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</si>
  <si>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</si>
  <si>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</si>
  <si>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</si>
  <si>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</si>
  <si>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</si>
  <si>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</si>
  <si>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</si>
  <si>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</si>
  <si>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</si>
  <si>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</si>
  <si>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</si>
  <si>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</si>
  <si>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</si>
  <si>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</si>
  <si>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</si>
  <si>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</si>
  <si>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</si>
  <si>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</si>
  <si>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</si>
  <si>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</si>
  <si>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</si>
  <si>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</si>
  <si>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</si>
  <si>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</si>
  <si>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</si>
  <si>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</si>
  <si>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</si>
  <si>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</si>
  <si>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</si>
  <si>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</si>
  <si>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</si>
  <si>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</si>
  <si>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</si>
  <si>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</si>
  <si>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</si>
  <si>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</si>
  <si>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</si>
  <si>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</si>
  <si>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</si>
  <si>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</si>
  <si>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</si>
  <si>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</si>
  <si>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</si>
  <si>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</si>
  <si>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</si>
  <si>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</si>
  <si>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</si>
  <si>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</si>
  <si>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</si>
  <si>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</si>
  <si>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</si>
  <si>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</si>
  <si>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</si>
  <si>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</si>
  <si>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</si>
  <si>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</si>
  <si>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</si>
  <si>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</si>
  <si>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</si>
  <si>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</si>
  <si>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</si>
  <si>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</si>
  <si>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</si>
  <si>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</si>
  <si>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</si>
  <si>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</si>
  <si>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</si>
  <si>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</si>
  <si>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</si>
  <si>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</si>
  <si>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</si>
  <si>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</si>
  <si>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</si>
  <si>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</si>
  <si>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</si>
  <si>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</si>
  <si>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</si>
  <si>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</si>
  <si>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</si>
  <si>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</si>
  <si>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</si>
  <si>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</si>
  <si>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</si>
  <si>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</si>
  <si>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</si>
  <si>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</si>
  <si>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</si>
  <si>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</si>
  <si>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</si>
  <si>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</si>
  <si>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</si>
  <si>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</si>
  <si>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</si>
  <si>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</si>
  <si>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</si>
  <si>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</si>
  <si>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</si>
  <si>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</si>
  <si>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</si>
  <si>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</si>
  <si>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</si>
  <si>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</si>
  <si>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</si>
  <si>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</si>
  <si>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</si>
  <si>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</si>
  <si>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</si>
  <si>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</si>
  <si>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</si>
  <si>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</si>
  <si>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</si>
  <si>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</si>
  <si>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</si>
  <si>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</si>
  <si>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</si>
  <si>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</si>
  <si>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</si>
  <si>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</si>
  <si>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</si>
  <si>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</si>
  <si>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</si>
  <si>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</si>
  <si>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</si>
  <si>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</si>
  <si>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</si>
  <si>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</si>
  <si>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</si>
  <si>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</si>
  <si>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</si>
  <si>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</si>
  <si>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</si>
  <si>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</si>
  <si>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</si>
  <si>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</si>
  <si>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</si>
  <si>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</si>
  <si>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</si>
  <si>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</si>
  <si>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</si>
  <si>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</si>
  <si>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</si>
  <si>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</si>
  <si>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</si>
  <si>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</si>
  <si>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</si>
  <si>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</si>
  <si>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</si>
  <si>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</si>
  <si>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</si>
  <si>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</si>
  <si>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</si>
  <si>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</si>
  <si>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</si>
  <si>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</si>
  <si>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</si>
  <si>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</si>
  <si>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</si>
  <si>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</si>
  <si>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</si>
  <si>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</si>
  <si>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</si>
  <si>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</si>
  <si>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</si>
  <si>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</si>
  <si>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</si>
  <si>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</si>
  <si>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</si>
  <si>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</si>
  <si>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</si>
  <si>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</si>
  <si>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</si>
  <si>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</si>
  <si>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</si>
  <si>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</si>
  <si>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</si>
  <si>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</si>
  <si>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</si>
  <si>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</si>
  <si>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</si>
  <si>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</si>
  <si>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</si>
  <si>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</si>
  <si>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</si>
  <si>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</si>
  <si>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</si>
  <si>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</si>
  <si>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</si>
  <si>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</si>
  <si>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</si>
  <si>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</si>
  <si>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</si>
  <si>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</si>
  <si>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</si>
  <si>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</si>
  <si>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</si>
  <si>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</si>
  <si>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</si>
  <si>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</si>
  <si>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</si>
  <si>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</si>
  <si>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</si>
  <si>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</si>
  <si>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</si>
  <si>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</si>
  <si>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</si>
  <si>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</si>
  <si>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</si>
  <si>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</si>
  <si>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</si>
  <si>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</si>
  <si>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</si>
  <si>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</si>
  <si>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</si>
  <si>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</si>
  <si>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</si>
  <si>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</si>
  <si>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</si>
  <si>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</si>
  <si>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</si>
  <si>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</si>
  <si>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</si>
  <si>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</si>
  <si>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</si>
  <si>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</si>
  <si>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</si>
  <si>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</si>
  <si>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</si>
  <si>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</si>
  <si>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</si>
  <si>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</si>
  <si>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</si>
  <si>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</si>
  <si>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</si>
  <si>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</si>
  <si>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</si>
  <si>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</si>
  <si>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</si>
  <si>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</si>
  <si>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</si>
  <si>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</si>
  <si>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</si>
  <si>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</si>
  <si>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</si>
  <si>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</si>
  <si>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</si>
  <si>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</si>
  <si>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</si>
  <si>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</si>
  <si>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</si>
  <si>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</si>
  <si>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</si>
  <si>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</si>
  <si>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</si>
  <si>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</si>
  <si>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</si>
  <si>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</si>
  <si>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</si>
  <si>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</si>
  <si>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</si>
  <si>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</si>
  <si>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</si>
  <si>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</si>
  <si>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</si>
  <si>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</si>
  <si>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</si>
  <si>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</si>
  <si>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</si>
  <si>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</si>
  <si>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</si>
  <si>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</si>
  <si>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</si>
  <si>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</si>
  <si>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</si>
  <si>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</si>
  <si>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</si>
  <si>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</si>
  <si>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</si>
  <si>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</si>
  <si>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</si>
  <si>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</si>
  <si>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</si>
  <si>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</si>
  <si>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</si>
  <si>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</si>
  <si>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</si>
  <si>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</si>
  <si>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</si>
  <si>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</si>
  <si>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</si>
  <si>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</si>
  <si>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</si>
  <si>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</si>
  <si>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</si>
  <si>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</si>
  <si>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</si>
  <si>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</si>
  <si>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</si>
  <si>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</si>
  <si>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</si>
  <si>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</si>
  <si>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</si>
  <si>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</si>
  <si>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</si>
  <si>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</si>
  <si>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</si>
  <si>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</si>
  <si>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</si>
  <si>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</si>
  <si>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</si>
  <si>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</si>
  <si>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</si>
  <si>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</si>
  <si>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</si>
  <si>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</si>
  <si>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</si>
  <si>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</si>
  <si>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</si>
  <si>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</si>
  <si>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</si>
  <si>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</si>
  <si>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</si>
  <si>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</si>
  <si>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</si>
  <si>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</si>
  <si>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</si>
  <si>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</si>
  <si>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</si>
  <si>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</si>
  <si>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</si>
  <si>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</si>
  <si>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</si>
  <si>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</si>
  <si>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</si>
  <si>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</si>
  <si>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</si>
  <si>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</si>
  <si>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</si>
  <si>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</si>
  <si>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</si>
  <si>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</si>
  <si>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</si>
  <si>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</si>
  <si>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</si>
  <si>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</si>
  <si>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</si>
  <si>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</si>
  <si>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</si>
  <si>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</si>
  <si>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</si>
  <si>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</si>
  <si>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</si>
  <si>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</si>
  <si>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</si>
  <si>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</si>
  <si>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</si>
  <si>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</si>
  <si>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</si>
  <si>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</si>
  <si>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</si>
  <si>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</si>
  <si>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</si>
  <si>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</si>
  <si>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</si>
  <si>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</si>
  <si>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</si>
  <si>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</si>
  <si>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</si>
  <si>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</si>
  <si>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</si>
  <si>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</si>
  <si>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</si>
  <si>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</si>
  <si>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</si>
  <si>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</si>
  <si>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</si>
  <si>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</si>
  <si>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</si>
  <si>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</si>
  <si>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</si>
  <si>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</si>
  <si>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</si>
  <si>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</si>
  <si>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</si>
  <si>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</si>
  <si>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</si>
  <si>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</si>
  <si>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</si>
  <si>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</si>
  <si>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</si>
  <si>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</si>
  <si>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</si>
  <si>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</si>
  <si>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</si>
  <si>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</si>
  <si>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</si>
  <si>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</si>
  <si>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</si>
  <si>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</si>
  <si>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</si>
  <si>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</si>
  <si>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</si>
  <si>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</si>
  <si>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</si>
  <si>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</si>
  <si>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</si>
  <si>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</si>
  <si>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</si>
  <si>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</si>
  <si>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</si>
  <si>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</si>
  <si>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</si>
  <si>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</si>
  <si>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</si>
  <si>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</si>
  <si>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</si>
  <si>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</si>
  <si>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</si>
  <si>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</si>
  <si>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</si>
  <si>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</si>
  <si>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</si>
  <si>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</si>
  <si>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</si>
  <si>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</si>
  <si>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</si>
  <si>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</si>
  <si>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</si>
  <si>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</si>
  <si>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</si>
  <si>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</si>
  <si>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</si>
  <si>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</si>
  <si>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</si>
  <si>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</si>
  <si>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</si>
  <si>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</si>
  <si>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</si>
  <si>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</si>
  <si>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</si>
  <si>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</si>
  <si>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</si>
  <si>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</si>
  <si>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</si>
  <si>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</si>
  <si>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</si>
  <si>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</si>
  <si>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</si>
  <si>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</si>
  <si>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</si>
  <si>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</si>
  <si>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</si>
  <si>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</si>
  <si>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</si>
  <si>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</si>
  <si>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</si>
  <si>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</si>
  <si>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</si>
  <si>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</si>
  <si>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</si>
  <si>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</si>
  <si>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</si>
  <si>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</si>
  <si>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</si>
  <si>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</si>
  <si>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</si>
  <si>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</si>
  <si>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</si>
  <si>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</si>
  <si>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</si>
  <si>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</si>
  <si>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</si>
  <si>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</si>
  <si>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</si>
  <si>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</si>
  <si>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</si>
  <si>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</si>
  <si>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</si>
  <si>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</si>
  <si>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</si>
  <si>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</si>
  <si>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</si>
  <si>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</si>
  <si>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</si>
  <si>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</si>
  <si>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</si>
  <si>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</si>
  <si>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</si>
  <si>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</si>
  <si>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</si>
  <si>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</si>
  <si>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</si>
  <si>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</si>
  <si>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</si>
  <si>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</si>
  <si>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</si>
  <si>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</si>
  <si>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</si>
  <si>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</si>
  <si>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</si>
  <si>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</si>
  <si>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</si>
  <si>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</si>
  <si>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</si>
  <si>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</si>
  <si>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</si>
  <si>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</si>
  <si>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</si>
  <si>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</si>
  <si>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</si>
  <si>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</si>
  <si>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</si>
  <si>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</si>
  <si>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</si>
  <si>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</si>
  <si>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</si>
  <si>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</si>
  <si>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</si>
  <si>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</si>
  <si>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</si>
  <si>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</si>
  <si>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</si>
  <si>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</si>
  <si>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</si>
  <si>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</si>
  <si>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</si>
  <si>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</si>
  <si>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</si>
  <si>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</si>
  <si>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</si>
  <si>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</si>
  <si>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</si>
  <si>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</si>
  <si>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</si>
  <si>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</si>
  <si>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</si>
  <si>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</si>
  <si>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</si>
  <si>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</si>
  <si>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</si>
  <si>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</si>
  <si>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</si>
  <si>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</si>
  <si>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</si>
  <si>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</si>
  <si>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</si>
  <si>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</si>
  <si>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</si>
  <si>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</si>
  <si>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</si>
  <si>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</si>
  <si>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</si>
  <si>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</si>
  <si>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</si>
  <si>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</si>
  <si>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</si>
  <si>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</si>
  <si>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</si>
  <si>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</si>
  <si>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</si>
  <si>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</si>
  <si>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</si>
  <si>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</si>
  <si>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</si>
  <si>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</si>
  <si>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</si>
  <si>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</si>
  <si>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</si>
  <si>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</si>
  <si>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</si>
  <si>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</si>
  <si>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</si>
  <si>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</si>
  <si>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</si>
  <si>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</si>
  <si>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</si>
  <si>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</si>
  <si>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</si>
  <si>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</si>
  <si>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</si>
  <si>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</si>
  <si>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</si>
  <si>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</si>
  <si>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</si>
  <si>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</si>
  <si>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</si>
  <si>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</si>
  <si>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</si>
  <si>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</si>
  <si>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</si>
  <si>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</si>
  <si>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</si>
  <si>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</si>
  <si>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</si>
  <si>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</si>
  <si>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</si>
  <si>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</si>
  <si>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</si>
  <si>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</si>
  <si>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</si>
  <si>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</si>
  <si>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</si>
  <si>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</si>
  <si>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</si>
  <si>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</si>
  <si>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</si>
  <si>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</si>
  <si>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</si>
  <si>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</si>
  <si>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</si>
  <si>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</si>
  <si>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</si>
  <si>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</si>
  <si>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</si>
  <si>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</si>
  <si>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</si>
  <si>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</si>
  <si>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</si>
  <si>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</si>
  <si>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</si>
  <si>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</si>
  <si>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</si>
  <si>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</si>
  <si>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</si>
  <si>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</si>
  <si>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</si>
  <si>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</si>
  <si>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</si>
  <si>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</si>
  <si>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</si>
  <si>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</si>
  <si>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</si>
  <si>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</si>
  <si>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</si>
  <si>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</si>
  <si>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</si>
  <si>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</si>
  <si>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</si>
  <si>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</si>
  <si>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</si>
  <si>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</si>
  <si>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</si>
  <si>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</si>
  <si>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</si>
  <si>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</si>
  <si>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</si>
  <si>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</si>
  <si>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</si>
  <si>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</si>
  <si>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</si>
  <si>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</si>
  <si>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</si>
  <si>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</si>
  <si>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</si>
  <si>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</si>
  <si>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</si>
  <si>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</si>
  <si>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</si>
  <si>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</si>
  <si>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</si>
  <si>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</si>
  <si>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</si>
  <si>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</si>
  <si>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</si>
  <si>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</si>
  <si>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</si>
  <si>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</si>
  <si>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</si>
  <si>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</si>
  <si>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</si>
  <si>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</si>
  <si>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</si>
  <si>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</si>
  <si>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</si>
  <si>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</si>
  <si>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</si>
  <si>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</si>
  <si>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</si>
  <si>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</si>
  <si>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</si>
  <si>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</si>
  <si>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</si>
  <si>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</si>
  <si>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</si>
  <si>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</si>
  <si>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</si>
  <si>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</si>
  <si>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</si>
  <si>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</si>
  <si>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</si>
  <si>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</si>
  <si>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</si>
  <si>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</si>
  <si>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</si>
  <si>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</si>
  <si>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</si>
  <si>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</si>
  <si>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</si>
  <si>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</si>
  <si>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</si>
  <si>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</si>
  <si>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</si>
  <si>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</si>
  <si>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</si>
  <si>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</si>
  <si>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</si>
  <si>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</si>
  <si>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</si>
  <si>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</si>
  <si>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</si>
  <si>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</si>
  <si>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</si>
  <si>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</si>
  <si>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</si>
  <si>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</si>
  <si>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</si>
  <si>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</si>
  <si>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</si>
  <si>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</si>
  <si>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</si>
  <si>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</si>
  <si>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</si>
  <si>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</si>
  <si>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</si>
  <si>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</si>
  <si>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</si>
  <si>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</si>
  <si>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</si>
  <si>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</si>
  <si>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</si>
  <si>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</si>
  <si>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</si>
  <si>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</si>
  <si>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</si>
  <si>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</si>
  <si>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</si>
  <si>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</si>
  <si>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</si>
  <si>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</si>
  <si>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</si>
  <si>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</si>
  <si>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</si>
  <si>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</si>
  <si>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</si>
  <si>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</si>
  <si>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</si>
  <si>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</si>
  <si>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</si>
  <si>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</si>
  <si>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</si>
  <si>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</si>
  <si>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</si>
  <si>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</si>
  <si>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</si>
  <si>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</si>
  <si>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</si>
  <si>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</si>
  <si>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</si>
  <si>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</si>
  <si>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</si>
  <si>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</si>
  <si>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</si>
  <si>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</si>
  <si>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</si>
  <si>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</si>
  <si>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</si>
  <si>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</si>
  <si>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</si>
  <si>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</si>
  <si>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</si>
  <si>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</si>
  <si>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</si>
  <si>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</si>
  <si>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</si>
  <si>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</si>
  <si>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</si>
  <si>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</si>
  <si>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</si>
  <si>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</si>
  <si>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</si>
  <si>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</si>
  <si>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</si>
  <si>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</si>
  <si>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</si>
  <si>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</si>
  <si>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</si>
  <si>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</si>
  <si>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</si>
  <si>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</si>
  <si>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</si>
  <si>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</si>
  <si>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</si>
  <si>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</si>
  <si>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</si>
  <si>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</si>
  <si>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</si>
  <si>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</si>
  <si>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</si>
  <si>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</si>
  <si>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</si>
  <si>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</si>
  <si>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</si>
  <si>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</si>
  <si>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</si>
  <si>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</si>
  <si>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</si>
  <si>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</si>
  <si>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</si>
  <si>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</si>
  <si>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</si>
  <si>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</si>
  <si>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</si>
  <si>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</si>
  <si>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</si>
  <si>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</si>
  <si>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</si>
  <si>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</si>
  <si>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</si>
  <si>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</si>
  <si>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</si>
  <si>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</si>
  <si>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</si>
  <si>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</si>
  <si>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</si>
  <si>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</si>
  <si>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</si>
  <si>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</si>
  <si>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</si>
  <si>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</si>
  <si>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</si>
  <si>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</si>
  <si>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</si>
  <si>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</si>
  <si>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</si>
  <si>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</si>
  <si>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</si>
  <si>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</si>
  <si>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</si>
  <si>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</si>
  <si>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</si>
  <si>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</si>
  <si>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</si>
  <si>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</si>
  <si>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</si>
  <si>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</si>
  <si>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</si>
  <si>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</si>
  <si>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</si>
  <si>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</si>
  <si>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</si>
  <si>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</si>
  <si>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</si>
  <si>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</si>
  <si>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</si>
  <si>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</si>
  <si>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</si>
  <si>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</si>
  <si>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</si>
  <si>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</si>
  <si>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</si>
  <si>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</si>
  <si>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</si>
  <si>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</si>
  <si>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</si>
  <si>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</si>
  <si>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</si>
  <si>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</si>
  <si>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</si>
  <si>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</si>
  <si>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</si>
  <si>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</si>
  <si>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</si>
  <si>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</si>
  <si>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</si>
  <si>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</si>
  <si>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</si>
  <si>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</si>
  <si>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</si>
  <si>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</si>
  <si>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</si>
  <si>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</si>
  <si>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</si>
  <si>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</si>
  <si>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</si>
  <si>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</si>
  <si>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</si>
  <si>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</si>
  <si>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</si>
  <si>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</si>
  <si>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</si>
  <si>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</si>
  <si>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</si>
  <si>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</si>
  <si>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</si>
  <si>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</si>
  <si>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</si>
  <si>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</si>
  <si>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</si>
  <si>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</si>
  <si>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</si>
  <si>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</si>
  <si>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</si>
  <si>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</si>
  <si>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</si>
  <si>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</si>
  <si>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</si>
  <si>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</si>
  <si>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</si>
  <si>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</si>
  <si>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</si>
  <si>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</si>
  <si>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</si>
  <si>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</si>
  <si>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</si>
  <si>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</si>
  <si>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</si>
  <si>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</si>
  <si>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</si>
  <si>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</si>
  <si>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</si>
  <si>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</si>
  <si>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</si>
  <si>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</si>
  <si>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</si>
  <si>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</si>
  <si>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</si>
  <si>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</si>
  <si>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</si>
  <si>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</si>
  <si>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</si>
  <si>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</si>
  <si>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</si>
  <si>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</si>
  <si>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</si>
  <si>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</si>
  <si>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</si>
  <si>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</si>
  <si>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</si>
  <si>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</si>
  <si>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</si>
  <si>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</si>
  <si>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</si>
  <si>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</si>
  <si>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</si>
  <si>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</si>
  <si>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</si>
  <si>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</si>
  <si>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</si>
  <si>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</si>
  <si>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</si>
  <si>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</si>
  <si>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</si>
  <si>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</si>
  <si>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</si>
  <si>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</si>
  <si>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</si>
  <si>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</si>
  <si>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</si>
  <si>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</si>
  <si>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</si>
  <si>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</si>
  <si>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</si>
  <si>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</si>
  <si>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</si>
  <si>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</si>
  <si>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</si>
  <si>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</si>
  <si>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</si>
  <si>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</si>
  <si>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</si>
  <si>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</si>
  <si>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</si>
  <si>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</si>
  <si>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</si>
  <si>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</si>
  <si>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</si>
  <si>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</si>
  <si>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</si>
  <si>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</si>
  <si>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</si>
  <si>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</si>
  <si>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</si>
  <si>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</si>
  <si>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</si>
  <si>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</si>
  <si>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</si>
  <si>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</si>
  <si>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</si>
  <si>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</si>
  <si>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</si>
  <si>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</si>
  <si>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</si>
  <si>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</si>
  <si>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</si>
  <si>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</si>
  <si>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</si>
  <si>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</si>
  <si>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</si>
  <si>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</si>
  <si>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</si>
  <si>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</si>
  <si>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</si>
  <si>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</si>
  <si>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</si>
  <si>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</si>
  <si>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</si>
  <si>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</si>
  <si>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</si>
  <si>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</si>
  <si>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</si>
  <si>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</si>
  <si>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</si>
  <si>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</si>
  <si>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</si>
  <si>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</si>
  <si>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</si>
  <si>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</si>
  <si>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</si>
  <si>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</si>
  <si>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</si>
  <si>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</si>
  <si>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</si>
  <si>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</si>
  <si>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</si>
  <si>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</si>
  <si>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</si>
  <si>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</si>
  <si>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</si>
  <si>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</si>
  <si>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</si>
  <si>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</si>
  <si>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</si>
  <si>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</si>
  <si>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</si>
  <si>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</si>
  <si>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</si>
  <si>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</si>
  <si>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</si>
  <si>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</si>
  <si>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</si>
  <si>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</si>
  <si>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</si>
  <si>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</si>
  <si>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</si>
  <si>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</si>
  <si>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</si>
  <si>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</si>
  <si>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</si>
  <si>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</si>
  <si>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</si>
  <si>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</si>
  <si>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</si>
  <si>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</si>
  <si>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</si>
  <si>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</si>
  <si>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</si>
  <si>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</si>
  <si>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</si>
  <si>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</si>
  <si>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</si>
  <si>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</si>
  <si>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</si>
  <si>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</si>
  <si>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</si>
  <si>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</si>
  <si>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</si>
  <si>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</si>
  <si>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</si>
  <si>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</si>
  <si>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</si>
  <si>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</si>
  <si>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</si>
  <si>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</si>
  <si>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</si>
  <si>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</si>
  <si>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</si>
  <si>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</si>
  <si>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</si>
  <si>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</si>
  <si>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</si>
  <si>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</si>
  <si>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</si>
  <si>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</si>
  <si>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</si>
  <si>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</si>
  <si>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</si>
  <si>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</si>
  <si>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</si>
  <si>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</si>
  <si>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</si>
  <si>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</si>
  <si>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</si>
  <si>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</si>
  <si>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</si>
  <si>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</si>
  <si>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</si>
  <si>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</si>
  <si>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</si>
  <si>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</si>
  <si>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</si>
  <si>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</si>
  <si>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</si>
  <si>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</si>
  <si>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</si>
  <si>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</si>
  <si>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</si>
  <si>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</si>
  <si>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</si>
  <si>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</si>
  <si>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</si>
  <si>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</si>
  <si>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</si>
  <si>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</si>
  <si>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</si>
  <si>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</si>
  <si>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</si>
  <si>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</si>
  <si>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</si>
  <si>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</si>
  <si>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</si>
  <si>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</si>
  <si>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</si>
  <si>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</si>
  <si>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</si>
  <si>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</si>
  <si>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</si>
  <si>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</si>
  <si>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</si>
  <si>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</si>
  <si>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</si>
  <si>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</si>
  <si>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</si>
  <si>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</si>
  <si>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</si>
  <si>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</si>
  <si>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</si>
  <si>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</si>
  <si>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</si>
  <si>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</si>
  <si>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</si>
  <si>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</si>
  <si>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</si>
  <si>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</si>
  <si>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</si>
  <si>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</si>
  <si>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</si>
  <si>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</si>
  <si>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</si>
  <si>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</si>
  <si>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</si>
  <si>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</si>
  <si>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</si>
  <si>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</si>
  <si>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</si>
  <si>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</si>
  <si>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</si>
  <si>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</si>
  <si>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</si>
  <si>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</si>
  <si>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</si>
  <si>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</si>
  <si>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</si>
  <si>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</si>
  <si>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</si>
  <si>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</si>
  <si>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</si>
  <si>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</si>
  <si>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</si>
  <si>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</si>
  <si>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</si>
  <si>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</si>
  <si>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</si>
  <si>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</si>
  <si>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</si>
  <si>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</si>
  <si>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</si>
  <si>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</si>
  <si>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</si>
  <si>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</si>
  <si>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</si>
  <si>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</si>
  <si>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</si>
  <si>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</si>
  <si>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</si>
  <si>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</si>
  <si>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</si>
  <si>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</si>
  <si>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</si>
  <si>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</si>
  <si>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</si>
  <si>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</si>
  <si>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</si>
  <si>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</si>
  <si>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</si>
  <si>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</si>
  <si>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</si>
  <si>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</si>
  <si>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</si>
  <si>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</si>
  <si>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</si>
  <si>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</si>
  <si>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</si>
  <si>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</si>
  <si>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</si>
  <si>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</si>
  <si>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</si>
  <si>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</si>
  <si>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</si>
  <si>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</si>
  <si>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</si>
  <si>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</si>
  <si>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</si>
  <si>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</si>
  <si>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</si>
  <si>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</si>
  <si>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</si>
  <si>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</si>
  <si>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</si>
  <si>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</si>
  <si>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</si>
  <si>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</si>
  <si>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</si>
  <si>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</si>
  <si>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</si>
  <si>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</si>
  <si>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</si>
  <si>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</si>
  <si>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</si>
  <si>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</si>
  <si>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</si>
  <si>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</si>
  <si>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</si>
  <si>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</si>
  <si>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</si>
  <si>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</si>
  <si>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</si>
  <si>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</si>
  <si>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</si>
  <si>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</si>
  <si>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</si>
  <si>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</si>
  <si>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</si>
  <si>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</si>
  <si>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</si>
  <si>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</si>
  <si>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</si>
  <si>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</si>
  <si>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</si>
  <si>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</si>
  <si>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</si>
  <si>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</si>
  <si>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</si>
  <si>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</si>
  <si>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</si>
  <si>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</si>
  <si>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</si>
  <si>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</si>
  <si>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</si>
  <si>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</si>
  <si>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</si>
  <si>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</si>
  <si>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</si>
  <si>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</si>
  <si>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</si>
  <si>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</si>
  <si>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</si>
  <si>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</si>
  <si>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</si>
  <si>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</si>
  <si>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</si>
  <si>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</si>
  <si>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</si>
  <si>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</si>
  <si>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</si>
  <si>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</si>
  <si>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</si>
  <si>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</si>
  <si>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</si>
  <si>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</si>
  <si>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</si>
  <si>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</si>
  <si>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</si>
  <si>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</si>
  <si>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</si>
  <si>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</si>
  <si>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</si>
  <si>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</si>
  <si>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</si>
  <si>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</si>
  <si>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</si>
  <si>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</si>
  <si>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</si>
  <si>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</si>
  <si>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</si>
  <si>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</si>
  <si>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</si>
  <si>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</si>
  <si>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</si>
  <si>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</si>
  <si>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</si>
  <si>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</si>
  <si>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</si>
  <si>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</si>
  <si>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</si>
  <si>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</si>
  <si>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</si>
  <si>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</si>
  <si>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</si>
  <si>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</si>
  <si>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</si>
  <si>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</si>
  <si>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</si>
  <si>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</si>
  <si>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</si>
  <si>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</si>
  <si>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</si>
  <si>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</si>
  <si>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</si>
  <si>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</si>
  <si>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</si>
  <si>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</si>
  <si>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</si>
  <si>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</si>
  <si>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</si>
  <si>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</si>
  <si>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</si>
  <si>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</si>
  <si>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</si>
  <si>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</si>
  <si>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</si>
  <si>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</si>
  <si>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</si>
  <si>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</si>
  <si>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</si>
  <si>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</si>
  <si>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</si>
  <si>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</si>
  <si>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</si>
  <si>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</si>
  <si>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</si>
  <si>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</si>
  <si>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</si>
  <si>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</si>
  <si>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</si>
  <si>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</si>
  <si>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</si>
  <si>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</si>
  <si>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</si>
  <si>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</si>
  <si>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</si>
  <si>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</si>
  <si>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</si>
  <si>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</si>
  <si>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</si>
  <si>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</si>
  <si>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</si>
  <si>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</si>
  <si>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</si>
  <si>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</si>
  <si>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</si>
  <si>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</si>
  <si>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</si>
  <si>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</si>
  <si>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</si>
  <si>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</si>
  <si>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</si>
  <si>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</si>
  <si>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</si>
  <si>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</si>
  <si>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</si>
  <si>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</si>
  <si>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</si>
  <si>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</si>
  <si>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</si>
  <si>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</si>
  <si>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</si>
  <si>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</si>
  <si>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</si>
  <si>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</si>
  <si>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</si>
  <si>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</si>
  <si>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</si>
  <si>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</si>
  <si>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</si>
  <si>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</si>
  <si>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</si>
  <si>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</si>
  <si>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</si>
  <si>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</si>
  <si>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</si>
  <si>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</si>
  <si>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</si>
  <si>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</si>
  <si>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</si>
  <si>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</si>
  <si>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</si>
  <si>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</si>
  <si>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</si>
  <si>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</si>
  <si>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</si>
  <si>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</si>
  <si>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</si>
  <si>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</si>
  <si>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</si>
  <si>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</si>
  <si>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</si>
  <si>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</si>
  <si>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</si>
  <si>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</si>
  <si>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</si>
  <si>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</si>
  <si>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</si>
  <si>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</si>
  <si>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</si>
  <si>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</si>
  <si>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</si>
  <si>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</si>
  <si>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</si>
  <si>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</si>
  <si>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</si>
  <si>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</si>
  <si>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</si>
  <si>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</si>
  <si>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</si>
  <si>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</si>
  <si>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</si>
  <si>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</si>
  <si>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</si>
  <si>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</si>
  <si>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</si>
  <si>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</si>
  <si>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</si>
  <si>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</si>
  <si>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</si>
  <si>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</si>
  <si>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</si>
  <si>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</si>
  <si>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</si>
  <si>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</si>
  <si>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</si>
  <si>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</si>
  <si>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</si>
  <si>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</si>
  <si>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</si>
  <si>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</si>
  <si>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</si>
  <si>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</si>
  <si>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</si>
  <si>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</si>
  <si>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</si>
  <si>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</si>
  <si>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</si>
  <si>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</si>
  <si>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</si>
  <si>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</si>
  <si>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</si>
  <si>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</si>
  <si>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</si>
  <si>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</si>
  <si>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</si>
  <si>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</si>
  <si>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</si>
  <si>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</si>
  <si>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</si>
  <si>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</si>
  <si>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</si>
  <si>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</si>
  <si>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</si>
  <si>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</si>
  <si>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</si>
  <si>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</si>
  <si>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</si>
  <si>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</si>
  <si>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</si>
  <si>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</si>
  <si>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</si>
  <si>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</si>
  <si>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</si>
  <si>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</si>
  <si>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</si>
  <si>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</si>
  <si>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</si>
  <si>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</si>
  <si>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</si>
  <si>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</si>
  <si>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</si>
  <si>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</si>
  <si>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</si>
  <si>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</si>
  <si>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</si>
  <si>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</si>
  <si>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</si>
  <si>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</si>
  <si>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</si>
  <si>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</si>
  <si>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</si>
  <si>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</si>
  <si>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</si>
  <si>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</si>
  <si>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</si>
  <si>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</si>
  <si>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</si>
  <si>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</si>
  <si>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</si>
  <si>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</si>
  <si>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</si>
  <si>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</si>
  <si>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</si>
  <si>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</si>
  <si>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</si>
  <si>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</si>
  <si>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</si>
  <si>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</si>
  <si>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</si>
  <si>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</si>
  <si>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</si>
  <si>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</si>
  <si>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</si>
  <si>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</si>
  <si>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</si>
  <si>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</si>
  <si>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</si>
  <si>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</si>
  <si>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</si>
  <si>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</si>
  <si>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</si>
  <si>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</si>
  <si>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</si>
  <si>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</si>
  <si>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</si>
  <si>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</si>
  <si>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</si>
  <si>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</si>
  <si>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</si>
  <si>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</si>
  <si>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</si>
  <si>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</si>
  <si>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</si>
  <si>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</si>
  <si>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</si>
  <si>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</si>
  <si>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</si>
  <si>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</si>
  <si>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</si>
  <si>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</si>
  <si>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</si>
  <si>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</si>
  <si>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</si>
  <si>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</si>
  <si>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</si>
  <si>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</si>
  <si>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</si>
  <si>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</si>
  <si>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</si>
  <si>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</si>
  <si>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</si>
  <si>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</si>
  <si>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</si>
  <si>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</si>
  <si>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</si>
  <si>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</si>
  <si>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</si>
  <si>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</si>
  <si>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</si>
  <si>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</si>
  <si>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</si>
  <si>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</si>
  <si>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</si>
  <si>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</si>
  <si>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</si>
  <si>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</si>
  <si>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</si>
  <si>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</si>
  <si>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</si>
  <si>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</si>
  <si>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</si>
  <si>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</si>
  <si>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</si>
  <si>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</si>
  <si>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</si>
  <si>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</si>
  <si>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</si>
  <si>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</si>
  <si>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</si>
  <si>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</si>
  <si>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</si>
  <si>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</si>
  <si>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</si>
  <si>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</si>
  <si>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</si>
  <si>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</si>
  <si>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</si>
  <si>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</si>
  <si>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</si>
  <si>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</si>
  <si>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</si>
  <si>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</si>
  <si>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</si>
  <si>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</si>
  <si>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</si>
  <si>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</si>
  <si>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</si>
  <si>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</si>
  <si>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</si>
  <si>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</si>
  <si>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</si>
  <si>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</si>
  <si>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</si>
  <si>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</si>
  <si>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</si>
  <si>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</si>
  <si>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</si>
  <si>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</si>
  <si>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</si>
  <si>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</si>
  <si>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</si>
  <si>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</si>
  <si>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</si>
  <si>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</si>
  <si>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</si>
  <si>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</si>
  <si>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</si>
  <si>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</si>
  <si>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</si>
  <si>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</si>
  <si>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</si>
  <si>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</si>
  <si>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</si>
  <si>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</si>
  <si>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</si>
  <si>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</si>
  <si>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</si>
  <si>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</si>
  <si>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</si>
  <si>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</si>
  <si>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</si>
  <si>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</si>
  <si>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</si>
  <si>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</si>
  <si>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</si>
  <si>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</si>
  <si>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</si>
  <si>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</si>
  <si>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</si>
  <si>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</si>
  <si>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</si>
  <si>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</si>
  <si>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</si>
  <si>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</si>
  <si>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</si>
  <si>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</si>
  <si>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</si>
  <si>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</si>
  <si>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</si>
  <si>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</si>
  <si>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</si>
  <si>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</si>
  <si>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</si>
  <si>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</si>
  <si>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</si>
  <si>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</si>
  <si>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</si>
  <si>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</si>
  <si>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</si>
  <si>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</si>
  <si>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</si>
  <si>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</si>
  <si>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</si>
  <si>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</si>
  <si>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</si>
  <si>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</si>
  <si>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</si>
  <si>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</si>
  <si>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</si>
  <si>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</si>
  <si>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</si>
  <si>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</si>
  <si>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</si>
  <si>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</si>
  <si>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</si>
  <si>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</si>
  <si>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</si>
  <si>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</si>
  <si>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</si>
  <si>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</si>
  <si>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</si>
  <si>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</si>
  <si>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</si>
  <si>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</si>
  <si>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</si>
  <si>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</si>
  <si>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</si>
  <si>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</si>
  <si>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</si>
  <si>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</si>
  <si>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</si>
  <si>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</si>
  <si>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</si>
  <si>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</si>
  <si>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</si>
  <si>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</si>
  <si>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</si>
  <si>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</si>
  <si>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</si>
  <si>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</si>
  <si>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</si>
  <si>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</si>
  <si>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</si>
  <si>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</si>
  <si>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</si>
  <si>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</si>
  <si>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</si>
  <si>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</si>
  <si>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</si>
  <si>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</si>
  <si>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</si>
  <si>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</si>
  <si>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</si>
  <si>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</si>
  <si>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</si>
  <si>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</si>
  <si>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</si>
  <si>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</si>
  <si>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</si>
  <si>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</si>
  <si>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</si>
  <si>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</si>
  <si>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</si>
  <si>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</si>
  <si>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</si>
  <si>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</si>
  <si>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</si>
  <si>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</si>
  <si>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</si>
  <si>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</si>
  <si>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</si>
  <si>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</si>
  <si>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</si>
  <si>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</si>
  <si>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</si>
  <si>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</si>
  <si>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</si>
  <si>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</si>
  <si>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</si>
  <si>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</si>
  <si>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</si>
  <si>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</si>
  <si>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</si>
  <si>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</si>
  <si>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</si>
  <si>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</si>
  <si>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</si>
  <si>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</si>
  <si>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</si>
  <si>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</si>
  <si>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</si>
  <si>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</si>
  <si>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</si>
  <si>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</si>
  <si>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</si>
  <si>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</si>
  <si>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</si>
  <si>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</si>
  <si>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</si>
  <si>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</si>
  <si>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</si>
  <si>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</si>
  <si>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</si>
  <si>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</si>
  <si>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</si>
  <si>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</si>
  <si>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</si>
  <si>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</si>
  <si>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</si>
  <si>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</si>
  <si>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</si>
  <si>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</si>
  <si>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</si>
  <si>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</si>
  <si>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</si>
  <si>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</si>
  <si>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</si>
  <si>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</si>
  <si>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</si>
  <si>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</si>
  <si>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</si>
  <si>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</si>
  <si>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</si>
  <si>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</si>
  <si>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</si>
  <si>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</si>
  <si>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</si>
  <si>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</si>
  <si>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</si>
  <si>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</si>
  <si>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</si>
  <si>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</si>
  <si>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</si>
  <si>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</si>
  <si>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</si>
  <si>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</si>
  <si>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</si>
  <si>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</si>
  <si>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</si>
  <si>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</si>
  <si>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</si>
  <si>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</si>
  <si>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</si>
  <si>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</si>
  <si>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</si>
  <si>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</si>
  <si>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</si>
  <si>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</si>
  <si>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</si>
  <si>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</si>
  <si>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</si>
  <si>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</si>
  <si>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</si>
  <si>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</si>
  <si>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</si>
  <si>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</si>
  <si>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</si>
  <si>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</si>
  <si>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</si>
  <si>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</si>
  <si>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</si>
  <si>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</si>
  <si>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</si>
  <si>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</si>
  <si>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</si>
  <si>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</si>
  <si>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</si>
  <si>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</si>
  <si>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</si>
  <si>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</si>
  <si>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</si>
  <si>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</si>
  <si>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</si>
  <si>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</si>
  <si>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</si>
  <si>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</si>
  <si>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</si>
  <si>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</si>
  <si>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</si>
  <si>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</si>
  <si>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</si>
  <si>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</si>
  <si>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</si>
  <si>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</si>
  <si>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</si>
  <si>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</si>
  <si>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</si>
  <si>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</si>
  <si>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</si>
  <si>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</si>
  <si>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</si>
  <si>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</si>
  <si>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</si>
  <si>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</si>
  <si>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</si>
  <si>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</si>
  <si>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</si>
  <si>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</si>
  <si>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</si>
  <si>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</si>
  <si>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</si>
  <si>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</si>
  <si>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</si>
  <si>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</si>
  <si>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</si>
  <si>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</si>
  <si>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</si>
  <si>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</si>
  <si>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</si>
  <si>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</si>
  <si>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</si>
  <si>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</si>
  <si>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</si>
  <si>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</si>
  <si>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</si>
  <si>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</si>
  <si>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</si>
  <si>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</si>
  <si>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</si>
  <si>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</si>
  <si>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</si>
  <si>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</si>
  <si>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</si>
  <si>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</si>
  <si>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</si>
  <si>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</si>
  <si>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</si>
  <si>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</si>
  <si>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</si>
  <si>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</si>
  <si>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</si>
  <si>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</si>
  <si>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</si>
  <si>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</si>
  <si>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</si>
  <si>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</si>
  <si>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</si>
  <si>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</si>
  <si>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</si>
  <si>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</si>
  <si>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</si>
  <si>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</si>
  <si>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</si>
  <si>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</si>
  <si>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</si>
  <si>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</si>
  <si>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</si>
  <si>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</si>
  <si>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</si>
  <si>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</si>
  <si>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</si>
  <si>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</si>
  <si>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</si>
  <si>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</si>
  <si>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</si>
  <si>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</si>
  <si>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</si>
  <si>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</si>
  <si>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</si>
  <si>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</si>
  <si>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</si>
  <si>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</si>
  <si>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</si>
  <si>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</si>
  <si>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</si>
  <si>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</si>
  <si>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</si>
  <si>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</si>
  <si>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</si>
  <si>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</si>
  <si>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</si>
  <si>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</si>
  <si>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</si>
  <si>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</si>
  <si>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</si>
  <si>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</si>
  <si>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</si>
  <si>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</si>
  <si>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</si>
  <si>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</si>
  <si>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</si>
  <si>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</si>
  <si>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</si>
  <si>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</si>
  <si>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</si>
  <si>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</si>
  <si>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</si>
  <si>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</si>
  <si>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</si>
  <si>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</si>
  <si>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</si>
  <si>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</si>
  <si>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</si>
  <si>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</si>
  <si>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</si>
  <si>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</si>
  <si>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</si>
  <si>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</si>
  <si>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</si>
  <si>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</si>
  <si>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</si>
  <si>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</si>
  <si>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</si>
  <si>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</si>
  <si>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</si>
  <si>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</si>
  <si>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</si>
  <si>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</si>
  <si>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</si>
  <si>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</si>
  <si>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</si>
  <si>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</si>
  <si>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</si>
  <si>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</si>
  <si>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</si>
  <si>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</si>
  <si>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</si>
  <si>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</si>
  <si>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</si>
  <si>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</si>
  <si>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</si>
  <si>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</si>
  <si>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</si>
  <si>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</si>
  <si>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</si>
  <si>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</si>
  <si>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</si>
  <si>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</si>
  <si>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</si>
  <si>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</si>
  <si>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</si>
  <si>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</si>
  <si>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</si>
  <si>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</si>
  <si>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</si>
  <si>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</si>
  <si>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</si>
  <si>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</si>
  <si>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</si>
  <si>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</si>
  <si>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</si>
  <si>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</si>
  <si>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</si>
  <si>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</si>
  <si>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</si>
  <si>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</si>
  <si>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</si>
  <si>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</si>
  <si>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</si>
  <si>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</si>
  <si>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</si>
  <si>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</si>
  <si>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</si>
  <si>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</si>
  <si>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</si>
  <si>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</si>
  <si>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</si>
  <si>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</si>
  <si>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</si>
  <si>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</si>
  <si>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</si>
  <si>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</si>
  <si>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</si>
  <si>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</si>
  <si>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</si>
  <si>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</si>
  <si>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</si>
  <si>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</si>
  <si>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</si>
  <si>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</si>
  <si>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</si>
  <si>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</si>
  <si>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</si>
  <si>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</si>
  <si>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</si>
  <si>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</si>
  <si>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</si>
  <si>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</si>
  <si>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</si>
  <si>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</si>
  <si>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</si>
  <si>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</si>
  <si>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</si>
  <si>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</si>
  <si>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</si>
  <si>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</si>
  <si>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</si>
  <si>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</si>
  <si>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</si>
  <si>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</si>
  <si>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</si>
  <si>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</si>
  <si>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</si>
  <si>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</si>
  <si>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</si>
  <si>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</si>
  <si>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</si>
  <si>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</si>
  <si>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</si>
  <si>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</si>
  <si>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</si>
  <si>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</si>
  <si>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</si>
  <si>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</si>
  <si>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</si>
  <si>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</si>
  <si>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</si>
  <si>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</si>
  <si>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</si>
  <si>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</si>
  <si>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</si>
  <si>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</si>
  <si>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</si>
  <si>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</si>
  <si>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</si>
  <si>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</si>
  <si>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</si>
  <si>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</si>
  <si>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</si>
  <si>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</si>
  <si>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</si>
  <si>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</si>
  <si>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</si>
  <si>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</si>
  <si>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</si>
  <si>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</si>
  <si>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</si>
  <si>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</si>
  <si>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</si>
  <si>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</si>
  <si>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</si>
  <si>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</si>
  <si>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</si>
  <si>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</si>
  <si>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</si>
  <si>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</si>
  <si>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</si>
  <si>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</si>
  <si>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</si>
  <si>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</si>
  <si>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</si>
  <si>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</si>
  <si>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</si>
  <si>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</si>
  <si>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</si>
  <si>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</si>
  <si>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</si>
  <si>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</si>
  <si>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</si>
  <si>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</si>
  <si>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</si>
  <si>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</si>
  <si>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</si>
  <si>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</si>
  <si>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</si>
  <si>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</si>
  <si>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</si>
  <si>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</si>
  <si>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</si>
  <si>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</si>
  <si>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</si>
  <si>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</si>
  <si>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</si>
  <si>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</si>
  <si>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</si>
  <si>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</si>
  <si>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</si>
  <si>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</si>
  <si>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</si>
  <si>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</si>
  <si>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</si>
  <si>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</si>
  <si>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</si>
  <si>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</si>
  <si>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</si>
  <si>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</si>
  <si>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</si>
  <si>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</si>
  <si>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</si>
  <si>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</si>
  <si>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</si>
  <si>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</si>
  <si>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</si>
  <si>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</si>
  <si>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</si>
  <si>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</si>
  <si>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</si>
  <si>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</si>
  <si>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</si>
  <si>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</si>
  <si>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</si>
  <si>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</si>
  <si>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</si>
  <si>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</si>
  <si>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</si>
  <si>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</si>
  <si>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</si>
  <si>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</si>
  <si>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</si>
  <si>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</si>
  <si>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</si>
  <si>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</si>
  <si>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</si>
  <si>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</si>
  <si>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</si>
  <si>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</si>
  <si>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</si>
  <si>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</si>
  <si>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</si>
  <si>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</si>
  <si>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</si>
  <si>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</si>
  <si>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</si>
  <si>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</si>
  <si>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</si>
  <si>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</si>
  <si>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</si>
  <si>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</si>
  <si>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</si>
  <si>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</si>
  <si>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</si>
  <si>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</si>
  <si>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</si>
  <si>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</si>
  <si>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</si>
  <si>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</si>
  <si>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</si>
  <si>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</si>
  <si>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</si>
  <si>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</si>
  <si>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</si>
  <si>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</si>
  <si>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</si>
  <si>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</si>
  <si>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</si>
  <si>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</si>
  <si>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</si>
  <si>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</si>
  <si>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</si>
  <si>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</si>
  <si>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</si>
  <si>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</si>
  <si>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</si>
  <si>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</si>
  <si>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</si>
  <si>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</si>
  <si>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</si>
  <si>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</si>
  <si>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</si>
  <si>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</si>
  <si>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</si>
  <si>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</si>
  <si>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</si>
  <si>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</si>
  <si>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</si>
  <si>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</si>
  <si>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</si>
  <si>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</si>
  <si>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</si>
  <si>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</si>
  <si>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</si>
  <si>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</si>
  <si>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</si>
  <si>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</si>
  <si>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</si>
  <si>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</si>
  <si>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</si>
  <si>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</si>
  <si>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</si>
  <si>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</si>
  <si>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</si>
  <si>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</si>
  <si>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</si>
  <si>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</si>
  <si>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</si>
  <si>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</si>
  <si>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</si>
  <si>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</si>
  <si>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</si>
  <si>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</si>
  <si>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</si>
  <si>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</si>
  <si>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</si>
  <si>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</si>
  <si>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</si>
  <si>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</si>
  <si>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</si>
  <si>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</si>
  <si>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</si>
  <si>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</si>
  <si>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</si>
  <si>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</si>
  <si>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</si>
  <si>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</si>
  <si>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</si>
  <si>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</si>
  <si>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</si>
  <si>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</si>
  <si>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</si>
  <si>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</si>
  <si>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</si>
  <si>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</si>
  <si>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</si>
  <si>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</si>
  <si>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</si>
  <si>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</si>
  <si>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</si>
  <si>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</si>
  <si>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</si>
  <si>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</si>
  <si>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</si>
  <si>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</si>
  <si>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</si>
  <si>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</si>
  <si>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</si>
  <si>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</si>
  <si>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</si>
  <si>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</si>
  <si>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</si>
  <si>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</si>
  <si>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</si>
  <si>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</si>
  <si>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</si>
  <si>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</si>
  <si>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</si>
  <si>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</si>
  <si>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</si>
  <si>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</si>
  <si>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</si>
  <si>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</si>
  <si>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</si>
  <si>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</si>
  <si>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</si>
  <si>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</si>
  <si>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</si>
  <si>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</si>
  <si>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</si>
  <si>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</si>
  <si>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</si>
  <si>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</si>
  <si>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</si>
  <si>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</si>
  <si>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</si>
  <si>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</si>
  <si>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</si>
  <si>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</si>
  <si>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</si>
  <si>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</si>
  <si>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</si>
  <si>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</si>
  <si>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</si>
  <si>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</si>
  <si>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</si>
  <si>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</si>
  <si>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</si>
  <si>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</si>
  <si>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</si>
  <si>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</si>
  <si>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</si>
  <si>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</si>
  <si>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</si>
  <si>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</si>
  <si>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</si>
  <si>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</si>
  <si>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</si>
  <si>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</si>
  <si>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</si>
  <si>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</si>
  <si>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</si>
  <si>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</si>
  <si>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</si>
  <si>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</si>
  <si>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</si>
  <si>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</si>
  <si>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</si>
  <si>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</si>
  <si>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</si>
  <si>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</si>
  <si>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</si>
  <si>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</si>
  <si>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</si>
  <si>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</si>
  <si>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</si>
  <si>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</si>
  <si>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</si>
  <si>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</si>
  <si>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</si>
  <si>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</si>
  <si>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</si>
  <si>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</si>
  <si>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</si>
  <si>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</si>
  <si>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</si>
  <si>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</si>
  <si>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</si>
  <si>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</si>
  <si>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</si>
  <si>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</si>
  <si>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</si>
  <si>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</si>
  <si>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</si>
  <si>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</si>
  <si>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</si>
  <si>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</si>
  <si>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</si>
  <si>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</si>
  <si>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</si>
  <si>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</si>
  <si>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</si>
  <si>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</si>
  <si>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</si>
  <si>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</si>
  <si>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</si>
  <si>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</si>
  <si>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</si>
  <si>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</si>
  <si>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</si>
  <si>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</si>
  <si>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</si>
  <si>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</si>
  <si>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</si>
  <si>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</si>
  <si>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</si>
  <si>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</si>
  <si>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</si>
  <si>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</si>
  <si>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</si>
  <si>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</si>
  <si>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</si>
  <si>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</si>
  <si>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</si>
  <si>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</si>
  <si>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</si>
  <si>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</si>
  <si>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</si>
  <si>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</si>
  <si>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</si>
  <si>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</si>
  <si>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</si>
  <si>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</si>
  <si>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</si>
  <si>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</si>
  <si>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</si>
  <si>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</si>
  <si>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</si>
  <si>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</si>
  <si>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</si>
  <si>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</si>
  <si>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</si>
  <si>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</si>
  <si>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</si>
  <si>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</si>
  <si>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</si>
  <si>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</si>
  <si>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</si>
  <si>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</si>
  <si>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</si>
  <si>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</si>
  <si>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</si>
  <si>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</si>
  <si>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</si>
  <si>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</si>
  <si>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</si>
  <si>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</si>
  <si>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</si>
  <si>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</si>
  <si>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</si>
  <si>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</si>
  <si>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</si>
  <si>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</si>
  <si>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</si>
  <si>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</si>
  <si>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</si>
  <si>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</si>
  <si>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</si>
  <si>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</si>
  <si>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</si>
  <si>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</si>
  <si>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</si>
  <si>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</si>
  <si>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</si>
  <si>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</si>
  <si>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</si>
  <si>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</si>
  <si>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</si>
  <si>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</si>
  <si>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</si>
  <si>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</si>
  <si>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</si>
  <si>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</si>
  <si>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</si>
  <si>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</si>
  <si>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</si>
  <si>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</si>
  <si>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</si>
  <si>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</si>
  <si>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</si>
  <si>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</si>
  <si>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</si>
  <si>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</si>
  <si>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</si>
  <si>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</si>
  <si>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</si>
  <si>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</si>
  <si>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</si>
  <si>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</si>
  <si>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</si>
  <si>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</si>
  <si>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</si>
  <si>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</si>
  <si>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</si>
  <si>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</si>
  <si>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</si>
  <si>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</si>
  <si>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</si>
  <si>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</si>
  <si>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</si>
  <si>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</si>
  <si>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</si>
  <si>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</si>
  <si>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</si>
  <si>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</si>
  <si>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</si>
  <si>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</si>
  <si>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</si>
  <si>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</si>
  <si>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</si>
  <si>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</si>
  <si>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</si>
  <si>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</si>
  <si>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</si>
  <si>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</si>
  <si>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</si>
  <si>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</si>
  <si>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</si>
  <si>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</si>
  <si>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</si>
  <si>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</si>
  <si>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</si>
  <si>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</si>
  <si>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</si>
  <si>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</si>
  <si>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</si>
  <si>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</si>
  <si>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</si>
  <si>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</si>
  <si>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</si>
  <si>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</si>
  <si>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</si>
  <si>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</si>
  <si>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</si>
  <si>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</si>
  <si>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</si>
  <si>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</si>
  <si>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</si>
  <si>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</si>
  <si>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</si>
  <si>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</si>
  <si>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</si>
  <si>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</si>
  <si>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</si>
  <si>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</si>
  <si>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</si>
  <si>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</si>
  <si>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</si>
  <si>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</si>
  <si>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</si>
  <si>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</si>
  <si>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</si>
  <si>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</si>
  <si>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</si>
  <si>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</si>
  <si>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</si>
  <si>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</si>
  <si>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</si>
  <si>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</si>
  <si>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</si>
  <si>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</si>
  <si>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</si>
  <si>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</si>
  <si>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</si>
  <si>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</si>
  <si>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</si>
  <si>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</si>
  <si>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</si>
  <si>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</si>
  <si>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</si>
  <si>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</si>
  <si>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</si>
  <si>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</si>
  <si>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</si>
  <si>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</si>
  <si>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</si>
  <si>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</si>
  <si>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</si>
  <si>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</si>
  <si>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</si>
  <si>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</si>
  <si>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</si>
  <si>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</si>
  <si>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</si>
  <si>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</si>
  <si>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</si>
  <si>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</si>
  <si>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</si>
  <si>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</si>
  <si>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</si>
  <si>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</si>
  <si>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</si>
  <si>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</si>
  <si>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</si>
  <si>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</si>
  <si>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</si>
  <si>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</si>
  <si>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</si>
  <si>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</si>
  <si>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</si>
  <si>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</si>
  <si>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</si>
  <si>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</si>
  <si>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</si>
  <si>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</si>
  <si>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</si>
  <si>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</si>
  <si>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</si>
  <si>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</si>
  <si>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</si>
  <si>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</si>
  <si>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</si>
  <si>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</si>
  <si>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</si>
  <si>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</si>
  <si>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</si>
  <si>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</si>
  <si>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</si>
  <si>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</si>
  <si>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</si>
  <si>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</si>
  <si>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</si>
  <si>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</si>
  <si>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</si>
  <si>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</si>
  <si>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</si>
  <si>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</si>
  <si>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</si>
  <si>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</si>
  <si>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</si>
  <si>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</si>
  <si>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</si>
  <si>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</si>
  <si>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</si>
  <si>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</si>
  <si>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</si>
  <si>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</si>
  <si>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</si>
  <si>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</si>
  <si>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</si>
  <si>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</si>
  <si>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</si>
  <si>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</si>
  <si>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</si>
  <si>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</si>
  <si>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</si>
  <si>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</si>
  <si>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</si>
  <si>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</si>
  <si>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</si>
  <si>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</si>
  <si>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</si>
  <si>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</si>
  <si>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</si>
  <si>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</si>
  <si>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</si>
  <si>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</si>
  <si>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</si>
  <si>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</si>
  <si>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</si>
  <si>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</si>
  <si>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</si>
  <si>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</si>
  <si>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</si>
  <si>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</si>
  <si>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</si>
  <si>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</si>
  <si>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</si>
  <si>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</si>
  <si>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</si>
  <si>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</si>
  <si>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</si>
  <si>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</si>
  <si>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</si>
  <si>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</si>
  <si>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</si>
  <si>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</si>
  <si>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</si>
  <si>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</si>
  <si>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</si>
  <si>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</si>
  <si>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</si>
  <si>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</si>
  <si>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</si>
  <si>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</si>
  <si>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</si>
  <si>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</si>
  <si>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</si>
  <si>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</si>
  <si>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</si>
  <si>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</si>
  <si>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</si>
  <si>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</si>
  <si>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</si>
  <si>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</si>
  <si>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</si>
  <si>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</si>
  <si>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</si>
  <si>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</si>
  <si>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</si>
  <si>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</si>
  <si>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</si>
  <si>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</si>
  <si>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</si>
  <si>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</si>
  <si>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</si>
  <si>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</si>
  <si>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</si>
  <si>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</si>
  <si>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</si>
  <si>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</si>
  <si>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</si>
  <si>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</si>
  <si>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</si>
  <si>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</si>
  <si>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</si>
  <si>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</si>
  <si>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</si>
  <si>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</si>
  <si>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</si>
  <si>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</si>
  <si>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</si>
  <si>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</si>
  <si>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</si>
  <si>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</si>
  <si>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</si>
  <si>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</si>
  <si>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</si>
  <si>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</si>
  <si>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</si>
  <si>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</si>
  <si>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</si>
  <si>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</si>
  <si>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</si>
  <si>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</si>
  <si>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</si>
  <si>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</si>
  <si>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</si>
  <si>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</si>
  <si>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</si>
  <si>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</si>
  <si>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</si>
  <si>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</si>
  <si>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</si>
  <si>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</si>
  <si>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</si>
  <si>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</si>
  <si>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</si>
  <si>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</si>
  <si>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</si>
  <si>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</si>
  <si>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</si>
  <si>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</si>
  <si>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</si>
  <si>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</si>
  <si>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</si>
  <si>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</si>
  <si>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</si>
  <si>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</si>
  <si>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</si>
  <si>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</si>
  <si>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</si>
  <si>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</si>
  <si>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</si>
  <si>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</si>
  <si>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</si>
  <si>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</si>
  <si>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</si>
  <si>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</si>
  <si>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</si>
  <si>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</si>
  <si>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</si>
  <si>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</si>
  <si>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</si>
  <si>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</si>
  <si>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</si>
  <si>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</si>
  <si>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</si>
  <si>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</si>
  <si>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</si>
  <si>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</si>
  <si>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</si>
  <si>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</si>
  <si>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</si>
  <si>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</si>
  <si>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</si>
  <si>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</si>
  <si>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</si>
  <si>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</si>
  <si>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</si>
  <si>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</si>
  <si>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</si>
  <si>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</si>
  <si>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</si>
  <si>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</si>
  <si>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</si>
  <si>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</si>
  <si>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</si>
  <si>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</si>
  <si>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</si>
  <si>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</si>
  <si>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</si>
  <si>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</si>
  <si>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</si>
  <si>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</si>
  <si>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</si>
  <si>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</si>
  <si>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</si>
  <si>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</si>
  <si>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</si>
  <si>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</si>
  <si>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</si>
  <si>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</si>
  <si>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</si>
  <si>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</si>
  <si>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</si>
  <si>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</si>
  <si>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</si>
  <si>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</si>
  <si>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</si>
  <si>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</si>
  <si>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</si>
  <si>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</si>
  <si>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</si>
  <si>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</si>
  <si>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</si>
  <si>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</si>
  <si>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</si>
  <si>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</si>
  <si>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</si>
  <si>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</si>
  <si>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</si>
  <si>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</si>
  <si>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</si>
  <si>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</si>
  <si>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</si>
  <si>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</si>
  <si>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</si>
  <si>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</si>
  <si>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</si>
  <si>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</si>
  <si>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</si>
  <si>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</si>
  <si>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</si>
  <si>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</si>
  <si>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</si>
  <si>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</si>
  <si>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</si>
  <si>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</si>
  <si>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</si>
  <si>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</si>
  <si>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</si>
  <si>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</si>
  <si>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</si>
  <si>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</si>
  <si>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</si>
  <si>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</si>
  <si>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</si>
  <si>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</si>
  <si>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</si>
  <si>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</si>
  <si>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</si>
  <si>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</si>
  <si>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</si>
  <si>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</si>
  <si>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</si>
  <si>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</si>
  <si>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</si>
  <si>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</si>
  <si>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</si>
  <si>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</si>
  <si>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</si>
  <si>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</si>
  <si>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</si>
  <si>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</si>
  <si>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</si>
  <si>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</si>
  <si>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</si>
  <si>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</si>
  <si>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</si>
  <si>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</si>
  <si>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</si>
  <si>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</si>
  <si>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</si>
  <si>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</si>
  <si>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</si>
  <si>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</si>
  <si>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</si>
  <si>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</si>
  <si>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</si>
  <si>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</si>
  <si>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</si>
  <si>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</si>
  <si>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</si>
  <si>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</si>
  <si>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</si>
  <si>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</si>
  <si>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</si>
  <si>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</si>
  <si>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</si>
  <si>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</si>
  <si>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</si>
  <si>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</si>
  <si>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</si>
  <si>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</si>
  <si>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</si>
  <si>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</si>
  <si>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</si>
  <si>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</si>
  <si>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</si>
  <si>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</si>
  <si>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</si>
  <si>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</si>
  <si>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</si>
  <si>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</si>
  <si>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</si>
  <si>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</si>
  <si>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</si>
  <si>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</si>
  <si>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</si>
  <si>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</si>
  <si>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</si>
  <si>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</si>
  <si>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</si>
  <si>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</si>
  <si>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</si>
  <si>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</si>
  <si>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</si>
  <si>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</si>
  <si>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</si>
  <si>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</si>
  <si>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</si>
  <si>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</si>
  <si>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</si>
  <si>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</si>
  <si>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</si>
  <si>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</si>
  <si>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</si>
  <si>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</si>
  <si>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</si>
  <si>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</si>
  <si>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</si>
  <si>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</si>
  <si>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</si>
  <si>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</si>
  <si>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</si>
  <si>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</si>
  <si>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</si>
  <si>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</si>
  <si>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</si>
  <si>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</si>
  <si>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</si>
  <si>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</si>
  <si>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</si>
  <si>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</si>
  <si>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</si>
  <si>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</si>
  <si>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</si>
  <si>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</si>
  <si>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</si>
  <si>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</si>
  <si>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</si>
  <si>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</si>
  <si>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</si>
  <si>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</si>
  <si>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</si>
  <si>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</si>
  <si>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</si>
  <si>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</si>
  <si>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</si>
  <si>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</si>
  <si>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</si>
  <si>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</si>
  <si>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</si>
  <si>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</si>
  <si>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</si>
  <si>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</si>
  <si>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</si>
  <si>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</si>
  <si>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</si>
  <si>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</si>
  <si>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</si>
  <si>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</si>
  <si>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</si>
  <si>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</si>
  <si>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</si>
  <si>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</si>
  <si>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</si>
  <si>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</si>
  <si>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</si>
  <si>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</si>
  <si>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</si>
  <si>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</si>
  <si>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</si>
  <si>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</si>
  <si>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</si>
  <si>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</si>
  <si>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</si>
  <si>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</si>
  <si>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</si>
  <si>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</si>
  <si>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</si>
  <si>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</si>
  <si>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</si>
  <si>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</si>
  <si>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</si>
  <si>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</si>
  <si>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</si>
  <si>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</si>
  <si>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</si>
  <si>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</si>
  <si>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</si>
  <si>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</si>
  <si>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</si>
  <si>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</si>
  <si>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</si>
  <si>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</si>
  <si>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</si>
  <si>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</si>
  <si>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</si>
  <si>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</si>
  <si>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</si>
  <si>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</si>
  <si>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</si>
  <si>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</si>
  <si>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</si>
  <si>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</si>
  <si>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</si>
  <si>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</si>
  <si>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</si>
  <si>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</si>
  <si>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</si>
  <si>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</si>
  <si>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</si>
  <si>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</si>
  <si>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</si>
  <si>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</si>
  <si>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</si>
  <si>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</si>
  <si>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</si>
  <si>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</si>
  <si>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</si>
  <si>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</si>
  <si>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</si>
  <si>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</si>
  <si>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</si>
  <si>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</si>
  <si>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</si>
  <si>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</si>
  <si>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</si>
  <si>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</si>
  <si>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</si>
  <si>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</si>
  <si>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</si>
  <si>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</si>
  <si>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</si>
  <si>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</si>
  <si>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</si>
  <si>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</si>
  <si>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</si>
  <si>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</si>
  <si>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</si>
  <si>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</si>
  <si>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</si>
  <si>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</si>
  <si>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</si>
  <si>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</si>
  <si>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</si>
  <si>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</si>
  <si>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</si>
  <si>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</si>
  <si>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</si>
  <si>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</si>
  <si>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</si>
  <si>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</si>
  <si>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</si>
  <si>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</si>
  <si>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</si>
  <si>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</si>
  <si>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</si>
  <si>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</si>
  <si>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</si>
  <si>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</si>
  <si>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</si>
  <si>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</si>
  <si>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</si>
  <si>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</si>
  <si>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</si>
  <si>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</si>
  <si>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</si>
  <si>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</si>
  <si>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</si>
  <si>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</si>
  <si>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</si>
  <si>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</si>
  <si>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</si>
  <si>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</si>
  <si>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</si>
  <si>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</si>
  <si>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</si>
  <si>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</si>
  <si>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</si>
  <si>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</si>
  <si>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</si>
  <si>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</si>
  <si>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</si>
  <si>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</si>
  <si>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</si>
  <si>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</si>
  <si>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</si>
  <si>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</si>
  <si>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</si>
  <si>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</si>
  <si>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</si>
  <si>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</si>
  <si>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</si>
  <si>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</si>
  <si>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</si>
  <si>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</si>
  <si>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</si>
  <si>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</si>
  <si>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</si>
  <si>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</si>
  <si>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</si>
  <si>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</si>
  <si>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</si>
  <si>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</si>
  <si>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</si>
  <si>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</si>
  <si>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</si>
  <si>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</si>
  <si>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</si>
  <si>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</si>
  <si>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</si>
  <si>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</si>
  <si>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</si>
  <si>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</si>
  <si>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</si>
  <si>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</si>
  <si>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</si>
  <si>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</si>
  <si>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</si>
  <si>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</si>
  <si>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</si>
  <si>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</si>
  <si>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</si>
  <si>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</si>
  <si>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</si>
  <si>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</si>
  <si>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</si>
  <si>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</si>
  <si>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</si>
  <si>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</si>
  <si>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</si>
  <si>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</si>
  <si>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</si>
  <si>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</si>
  <si>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</si>
  <si>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</si>
  <si>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</si>
  <si>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</si>
  <si>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</si>
  <si>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</si>
  <si>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</si>
  <si>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</si>
  <si>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</si>
  <si>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</si>
  <si>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</si>
  <si>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</si>
  <si>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</si>
  <si>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</si>
  <si>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</si>
  <si>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</si>
  <si>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</si>
  <si>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</si>
  <si>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</si>
  <si>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</si>
  <si>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</si>
  <si>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</si>
  <si>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</si>
  <si>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</si>
  <si>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</si>
  <si>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</si>
  <si>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</si>
  <si>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</si>
  <si>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</si>
  <si>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</si>
  <si>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</si>
  <si>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</si>
  <si>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</si>
  <si>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</si>
  <si>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</si>
  <si>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</si>
  <si>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</si>
  <si>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</si>
  <si>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</si>
  <si>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</si>
  <si>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</si>
  <si>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</si>
  <si>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</si>
  <si>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</si>
  <si>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</si>
  <si>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</si>
  <si>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</si>
  <si>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</si>
  <si>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</si>
  <si>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</si>
  <si>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</si>
  <si>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</si>
  <si>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</si>
  <si>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</si>
  <si>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</si>
  <si>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</si>
  <si>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</si>
  <si>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</si>
  <si>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</si>
  <si>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</si>
  <si>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</si>
  <si>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</si>
  <si>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</si>
  <si>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</si>
  <si>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</si>
  <si>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</si>
  <si>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</si>
  <si>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</si>
  <si>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</si>
  <si>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</si>
  <si>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</si>
  <si>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</si>
  <si>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</si>
  <si>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</si>
  <si>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</si>
  <si>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</si>
  <si>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</si>
  <si>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</si>
  <si>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</si>
  <si>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</si>
  <si>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</si>
  <si>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</si>
  <si>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</si>
  <si>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</si>
  <si>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</si>
  <si>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</si>
  <si>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</si>
  <si>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</si>
  <si>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</si>
  <si>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</si>
  <si>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</si>
  <si>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</si>
  <si>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</si>
  <si>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</si>
  <si>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</si>
  <si>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</si>
  <si>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</si>
  <si>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</si>
  <si>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</si>
  <si>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</si>
  <si>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</si>
  <si>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</si>
  <si>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</si>
  <si>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</si>
  <si>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</si>
  <si>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</si>
  <si>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</si>
  <si>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</si>
  <si>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</si>
  <si>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</si>
  <si>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</si>
  <si>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</si>
  <si>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</si>
  <si>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</si>
  <si>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</si>
  <si>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</si>
  <si>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</si>
  <si>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</si>
  <si>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</si>
  <si>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</si>
  <si>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</si>
  <si>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</si>
  <si>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</si>
  <si>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</si>
  <si>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</si>
  <si>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</si>
  <si>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</si>
  <si>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</si>
  <si>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</si>
  <si>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</si>
  <si>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</si>
  <si>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</si>
  <si>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</si>
  <si>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</si>
  <si>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</si>
  <si>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</si>
  <si>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</si>
  <si>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</si>
  <si>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</si>
  <si>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</si>
  <si>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</si>
  <si>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</si>
  <si>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</si>
  <si>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</si>
  <si>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</si>
  <si>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</si>
  <si>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</si>
  <si>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</si>
  <si>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</si>
  <si>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</si>
  <si>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</si>
  <si>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</si>
  <si>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</si>
  <si>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</si>
  <si>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</si>
  <si>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</si>
  <si>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</si>
  <si>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</si>
  <si>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</si>
  <si>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</si>
  <si>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</si>
  <si>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</si>
  <si>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</si>
  <si>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</si>
  <si>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</si>
  <si>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</si>
  <si>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</si>
  <si>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</si>
  <si>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</si>
  <si>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</si>
  <si>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</si>
  <si>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</si>
  <si>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</si>
  <si>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</si>
  <si>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</si>
  <si>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</si>
  <si>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</si>
  <si>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</si>
  <si>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</si>
  <si>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</si>
  <si>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</si>
  <si>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</si>
  <si>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</si>
  <si>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</si>
  <si>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</si>
  <si>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</si>
  <si>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</si>
  <si>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</si>
  <si>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</si>
  <si>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</si>
  <si>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</si>
  <si>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</si>
  <si>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</si>
  <si>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</si>
  <si>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</si>
  <si>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</si>
  <si>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</si>
  <si>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</si>
  <si>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</si>
  <si>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</si>
  <si>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</si>
  <si>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</si>
  <si>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</si>
  <si>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</si>
  <si>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</si>
  <si>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</si>
  <si>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</si>
  <si>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</si>
  <si>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</si>
  <si>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</si>
  <si>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</si>
  <si>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</si>
  <si>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</si>
  <si>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</si>
  <si>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</si>
  <si>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</si>
  <si>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</si>
  <si>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</si>
  <si>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</si>
  <si>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</si>
  <si>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</si>
  <si>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</si>
  <si>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</si>
  <si>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</si>
  <si>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</si>
  <si>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</si>
  <si>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</si>
  <si>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</si>
  <si>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</si>
  <si>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</si>
  <si>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</si>
  <si>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</si>
  <si>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</si>
  <si>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</si>
  <si>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</si>
  <si>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</si>
  <si>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</si>
  <si>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</si>
  <si>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</si>
  <si>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</si>
  <si>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</si>
  <si>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</si>
  <si>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</si>
  <si>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</si>
  <si>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</si>
  <si>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</si>
  <si>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</si>
  <si>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</si>
  <si>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</si>
  <si>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</si>
  <si>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</si>
  <si>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</si>
  <si>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</si>
  <si>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</si>
  <si>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</si>
  <si>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</si>
  <si>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</si>
  <si>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</si>
  <si>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</si>
  <si>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</si>
  <si>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</si>
  <si>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</si>
  <si>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</si>
  <si>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</si>
  <si>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</si>
  <si>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</si>
  <si>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</si>
  <si>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</si>
  <si>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</si>
  <si>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</si>
  <si>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</si>
  <si>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</si>
  <si>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</si>
  <si>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</si>
  <si>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</si>
  <si>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</si>
  <si>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</si>
  <si>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</si>
  <si>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</si>
  <si>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</si>
  <si>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</si>
  <si>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</si>
  <si>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</si>
  <si>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</si>
  <si>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</si>
  <si>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</si>
  <si>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</si>
  <si>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</si>
  <si>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</si>
  <si>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</si>
  <si>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</si>
  <si>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</si>
  <si>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</si>
  <si>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</si>
  <si>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</si>
  <si>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</si>
  <si>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</si>
  <si>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</si>
  <si>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</si>
  <si>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</si>
  <si>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</si>
  <si>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</si>
  <si>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</si>
  <si>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</si>
  <si>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</si>
  <si>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</si>
  <si>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</si>
  <si>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</si>
  <si>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</si>
  <si>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</si>
  <si>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</si>
  <si>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</si>
  <si>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</si>
  <si>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</si>
  <si>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</si>
  <si>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</si>
  <si>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</si>
  <si>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</si>
  <si>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</si>
  <si>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</si>
  <si>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</si>
  <si>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</si>
  <si>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</si>
  <si>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</si>
  <si>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</si>
  <si>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</si>
  <si>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</si>
  <si>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</si>
  <si>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</si>
  <si>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</si>
  <si>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</si>
  <si>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</si>
  <si>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</si>
  <si>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</si>
  <si>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</si>
  <si>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</si>
  <si>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</si>
  <si>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</si>
  <si>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</si>
  <si>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</si>
  <si>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</si>
  <si>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</si>
  <si>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</si>
  <si>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</si>
  <si>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</si>
  <si>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</si>
  <si>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</si>
  <si>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</si>
  <si>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</si>
  <si>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</si>
  <si>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</si>
  <si>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</si>
  <si>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</si>
  <si>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</si>
  <si>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</si>
  <si>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</si>
  <si>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</si>
  <si>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</si>
  <si>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</si>
  <si>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</si>
  <si>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</si>
  <si>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</si>
  <si>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</si>
  <si>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</si>
  <si>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</si>
  <si>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</si>
  <si>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</si>
  <si>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</si>
  <si>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</si>
  <si>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</si>
  <si>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</si>
  <si>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</si>
  <si>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</si>
  <si>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</si>
  <si>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</si>
  <si>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</si>
  <si>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</si>
  <si>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</si>
  <si>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</si>
  <si>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</si>
  <si>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</si>
  <si>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</si>
  <si>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</si>
  <si>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</si>
  <si>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</si>
  <si>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</si>
  <si>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</si>
  <si>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</si>
  <si>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</si>
  <si>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</si>
  <si>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</si>
  <si>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</si>
  <si>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</si>
  <si>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</si>
  <si>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</si>
  <si>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</si>
  <si>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</si>
  <si>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</si>
  <si>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</si>
  <si>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</si>
  <si>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</si>
  <si>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</si>
  <si>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</si>
  <si>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</si>
  <si>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</si>
  <si>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</si>
  <si>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</si>
  <si>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</si>
  <si>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</si>
  <si>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</si>
  <si>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</si>
  <si>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</si>
  <si>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</si>
  <si>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</si>
  <si>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</si>
  <si>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</si>
  <si>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</si>
  <si>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</si>
  <si>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</si>
  <si>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</si>
  <si>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</si>
  <si>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</si>
  <si>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</si>
  <si>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</si>
  <si>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</si>
  <si>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</si>
  <si>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</si>
  <si>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</si>
  <si>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</si>
  <si>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</si>
  <si>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</si>
  <si>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</si>
  <si>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</si>
  <si>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</si>
  <si>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</si>
  <si>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</si>
  <si>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</si>
  <si>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</si>
  <si>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</si>
  <si>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</si>
  <si>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</si>
  <si>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</si>
  <si>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</si>
  <si>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</si>
  <si>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</si>
  <si>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</si>
  <si>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</si>
  <si>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</si>
  <si>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</si>
  <si>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</si>
  <si>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</si>
  <si>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</si>
  <si>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</si>
  <si>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</si>
  <si>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</si>
  <si>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</si>
  <si>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</si>
  <si>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</si>
  <si>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</si>
  <si>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</si>
  <si>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</si>
  <si>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</si>
  <si>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</si>
  <si>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</si>
  <si>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</si>
  <si>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</si>
  <si>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</si>
  <si>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</si>
  <si>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</si>
  <si>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</si>
  <si>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</si>
  <si>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</si>
  <si>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</si>
  <si>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</si>
  <si>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</si>
  <si>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</si>
  <si>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</si>
  <si>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</si>
  <si>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</si>
  <si>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</si>
  <si>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</si>
  <si>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</si>
  <si>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</si>
  <si>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</si>
  <si>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</si>
  <si>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</si>
  <si>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</si>
  <si>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</si>
  <si>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</si>
  <si>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</si>
  <si>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</si>
  <si>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</si>
  <si>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</si>
  <si>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</si>
  <si>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</si>
  <si>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</si>
  <si>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</si>
  <si>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</si>
  <si>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</si>
  <si>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</si>
  <si>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</si>
  <si>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</si>
  <si>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</si>
  <si>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</si>
  <si>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</si>
  <si>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</si>
  <si>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</si>
  <si>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</si>
  <si>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</si>
  <si>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</si>
  <si>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</si>
  <si>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</si>
  <si>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</si>
  <si>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</si>
  <si>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</si>
  <si>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</si>
  <si>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</si>
  <si>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</si>
  <si>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</si>
  <si>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</si>
  <si>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</si>
  <si>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</si>
  <si>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</si>
  <si>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</si>
  <si>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</si>
  <si>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</si>
  <si>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</si>
  <si>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</si>
  <si>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</si>
  <si>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</si>
  <si>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</si>
  <si>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</si>
  <si>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</si>
  <si>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</si>
  <si>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</si>
  <si>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</si>
  <si>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</si>
  <si>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</si>
  <si>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</si>
  <si>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</si>
  <si>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</si>
  <si>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</si>
  <si>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</si>
  <si>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</si>
  <si>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</si>
  <si>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</si>
  <si>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</si>
  <si>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</si>
  <si>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</si>
  <si>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</si>
  <si>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</si>
  <si>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</si>
  <si>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</si>
  <si>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</si>
  <si>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</si>
  <si>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</si>
  <si>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</si>
  <si>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</si>
  <si>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</si>
  <si>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</si>
  <si>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</si>
  <si>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</si>
  <si>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</si>
  <si>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</si>
  <si>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</si>
  <si>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</si>
  <si>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</si>
  <si>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</si>
  <si>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</si>
  <si>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</si>
  <si>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</si>
  <si>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</si>
  <si>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</si>
  <si>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</si>
  <si>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</si>
  <si>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</si>
  <si>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</si>
  <si>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</si>
  <si>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</si>
  <si>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</si>
  <si>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</si>
  <si>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</si>
  <si>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</si>
  <si>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</si>
  <si>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</si>
  <si>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</si>
  <si>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</si>
  <si>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</si>
  <si>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</si>
  <si>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</si>
  <si>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</si>
  <si>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</si>
  <si>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</si>
  <si>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</si>
  <si>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</si>
  <si>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</si>
  <si>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</si>
  <si>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</si>
  <si>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</si>
  <si>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</si>
  <si>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</si>
  <si>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</si>
  <si>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</si>
  <si>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</si>
  <si>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</si>
  <si>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</si>
  <si>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</si>
  <si>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</si>
  <si>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</si>
  <si>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</si>
  <si>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</si>
  <si>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</si>
  <si>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</si>
  <si>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</si>
  <si>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</si>
  <si>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</si>
  <si>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</si>
  <si>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</si>
  <si>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</si>
  <si>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</si>
  <si>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</si>
  <si>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</si>
  <si>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</si>
  <si>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</si>
  <si>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</si>
  <si>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</si>
  <si>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</si>
  <si>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</si>
  <si>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</si>
  <si>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</si>
  <si>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</si>
  <si>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</si>
  <si>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</si>
  <si>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</si>
  <si>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</si>
  <si>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</si>
  <si>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</si>
  <si>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</si>
  <si>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</si>
  <si>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</si>
  <si>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</si>
  <si>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</si>
  <si>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</si>
  <si>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</si>
  <si>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</si>
  <si>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</si>
  <si>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</si>
  <si>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</si>
  <si>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</si>
  <si>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</si>
  <si>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</si>
  <si>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</si>
  <si>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</si>
  <si>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</si>
  <si>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</si>
  <si>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</si>
  <si>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</si>
  <si>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</si>
  <si>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</si>
  <si>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</si>
  <si>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</si>
  <si>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</si>
  <si>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</si>
  <si>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</si>
  <si>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</si>
  <si>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</si>
  <si>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</si>
  <si>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</si>
  <si>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</si>
  <si>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</si>
  <si>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</si>
  <si>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</si>
  <si>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</si>
  <si>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</si>
  <si>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</si>
  <si>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</si>
  <si>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</si>
  <si>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</si>
  <si>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</si>
  <si>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</si>
  <si>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</si>
  <si>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</si>
  <si>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</si>
  <si>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</si>
  <si>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</si>
  <si>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</si>
  <si>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</si>
  <si>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</si>
  <si>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</si>
  <si>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</si>
  <si>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</si>
  <si>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</si>
  <si>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</si>
  <si>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</si>
  <si>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</si>
  <si>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</si>
  <si>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</si>
  <si>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</si>
  <si>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</si>
  <si>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</si>
  <si>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</si>
  <si>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</si>
  <si>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</si>
  <si>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</si>
  <si>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</si>
  <si>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</si>
  <si>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</si>
  <si>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</si>
  <si>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</si>
  <si>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</si>
  <si>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</si>
  <si>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</si>
  <si>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</si>
  <si>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</si>
  <si>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</si>
  <si>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</si>
  <si>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</si>
  <si>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</si>
  <si>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</si>
  <si>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</si>
  <si>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</si>
  <si>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</si>
  <si>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</si>
  <si>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</si>
  <si>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</si>
  <si>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</si>
  <si>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</si>
  <si>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</si>
  <si>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</si>
  <si>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</si>
  <si>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</si>
  <si>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</si>
  <si>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</si>
  <si>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</si>
  <si>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</si>
  <si>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</si>
  <si>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</si>
  <si>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</si>
  <si>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</si>
  <si>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</si>
  <si>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</si>
  <si>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</si>
  <si>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</si>
  <si>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</si>
  <si>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</si>
  <si>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</si>
  <si>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</si>
  <si>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</si>
  <si>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</si>
  <si>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</si>
  <si>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</si>
  <si>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</si>
  <si>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</si>
  <si>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</si>
  <si>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</si>
  <si>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</si>
  <si>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</si>
  <si>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</si>
  <si>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</si>
  <si>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</si>
  <si>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</si>
  <si>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</si>
  <si>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</si>
  <si>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</si>
  <si>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</si>
  <si>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</si>
  <si>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</si>
  <si>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</si>
  <si>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</si>
  <si>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</si>
  <si>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</si>
  <si>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</si>
  <si>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</si>
  <si>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</si>
  <si>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</si>
  <si>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</si>
  <si>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</si>
  <si>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</si>
  <si>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</si>
  <si>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</si>
  <si>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</si>
  <si>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</si>
  <si>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</si>
  <si>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</si>
  <si>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</si>
  <si>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</si>
  <si>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</si>
  <si>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</si>
  <si>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</si>
  <si>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</si>
  <si>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</si>
  <si>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</si>
  <si>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</si>
  <si>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</si>
  <si>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</si>
  <si>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</si>
  <si>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</si>
  <si>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</si>
  <si>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</si>
  <si>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</si>
  <si>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</si>
  <si>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</si>
  <si>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</si>
  <si>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</si>
  <si>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</si>
  <si>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</si>
  <si>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</si>
  <si>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</si>
  <si>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</si>
  <si>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</si>
  <si>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</si>
  <si>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</si>
  <si>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</si>
  <si>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</si>
  <si>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</si>
  <si>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</si>
  <si>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</si>
  <si>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</si>
  <si>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</si>
  <si>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</si>
  <si>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</si>
  <si>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</si>
  <si>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</si>
  <si>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</si>
  <si>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</si>
  <si>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</si>
  <si>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</si>
  <si>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</si>
  <si>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</si>
  <si>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</si>
  <si>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</si>
  <si>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</si>
  <si>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</si>
  <si>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</si>
  <si>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</si>
  <si>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</si>
  <si>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</si>
  <si>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</si>
  <si>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</si>
  <si>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</si>
  <si>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</si>
  <si>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</si>
  <si>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</si>
  <si>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</si>
  <si>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</si>
  <si>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</si>
  <si>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</si>
  <si>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</si>
  <si>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</si>
  <si>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</si>
  <si>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</si>
  <si>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</si>
  <si>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</si>
  <si>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</si>
  <si>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</si>
  <si>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</si>
  <si>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</si>
  <si>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</si>
  <si>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</si>
  <si>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</si>
  <si>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</si>
  <si>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</si>
  <si>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</si>
  <si>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</si>
  <si>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</si>
  <si>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</si>
  <si>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</si>
  <si>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</si>
  <si>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</si>
  <si>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</si>
  <si>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</si>
  <si>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</si>
  <si>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</si>
  <si>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</si>
  <si>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</si>
  <si>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</si>
  <si>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</si>
  <si>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</si>
  <si>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</si>
  <si>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</si>
  <si>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</si>
  <si>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</si>
  <si>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</si>
  <si>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</si>
  <si>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</si>
  <si>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</si>
  <si>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</si>
  <si>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</si>
  <si>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</si>
  <si>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</si>
  <si>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</si>
  <si>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</si>
  <si>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</si>
  <si>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</si>
  <si>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</si>
  <si>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</si>
  <si>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</si>
  <si>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</si>
  <si>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</si>
  <si>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</si>
  <si>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</si>
  <si>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</si>
  <si>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</si>
  <si>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</si>
  <si>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</si>
  <si>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</si>
  <si>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</si>
  <si>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</si>
  <si>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</si>
  <si>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</si>
  <si>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</si>
  <si>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</si>
  <si>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</si>
  <si>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</si>
  <si>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</si>
  <si>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</si>
  <si>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</si>
  <si>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</si>
  <si>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</si>
  <si>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</si>
  <si>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</si>
  <si>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</si>
  <si>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</si>
  <si>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</si>
  <si>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</si>
  <si>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</si>
  <si>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</si>
  <si>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</si>
  <si>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</si>
  <si>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</si>
  <si>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</si>
  <si>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</si>
  <si>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</si>
  <si>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</si>
  <si>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</si>
  <si>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</si>
  <si>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</si>
  <si>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</si>
  <si>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</si>
  <si>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</si>
  <si>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</si>
  <si>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</si>
  <si>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</si>
  <si>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</si>
  <si>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</si>
  <si>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</si>
  <si>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</si>
  <si>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</si>
  <si>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</si>
  <si>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</si>
  <si>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</si>
  <si>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</si>
  <si>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</si>
  <si>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</si>
  <si>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</si>
  <si>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</si>
  <si>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</si>
  <si>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</si>
  <si>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</si>
  <si>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</si>
  <si>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</si>
  <si>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</si>
  <si>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</si>
  <si>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</si>
  <si>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</si>
  <si>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</si>
  <si>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</si>
  <si>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</si>
  <si>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</si>
  <si>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</si>
  <si>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</si>
  <si>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</si>
  <si>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</si>
  <si>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</si>
  <si>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</si>
  <si>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</si>
  <si>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</si>
  <si>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</si>
  <si>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</si>
  <si>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</si>
  <si>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</si>
  <si>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</si>
  <si>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</si>
  <si>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</si>
  <si>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</si>
  <si>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</si>
  <si>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</si>
  <si>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</si>
  <si>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</si>
  <si>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</si>
  <si>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</si>
  <si>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</si>
  <si>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</si>
  <si>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</si>
  <si>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</si>
  <si>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</si>
  <si>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</si>
  <si>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</si>
  <si>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</si>
  <si>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</si>
  <si>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</si>
  <si>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</si>
  <si>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</si>
  <si>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</si>
  <si>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</si>
  <si>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</si>
  <si>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</si>
  <si>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</si>
  <si>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</si>
  <si>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</si>
  <si>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</si>
  <si>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</si>
  <si>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</si>
  <si>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</si>
  <si>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</si>
  <si>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</si>
  <si>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</si>
  <si>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</si>
  <si>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</si>
  <si>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</si>
  <si>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</si>
  <si>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</si>
  <si>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</si>
  <si>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</si>
  <si>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</si>
  <si>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</si>
  <si>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</si>
  <si>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</si>
  <si>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</si>
  <si>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</si>
  <si>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</si>
  <si>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</si>
  <si>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</si>
  <si>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</si>
  <si>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</si>
  <si>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</si>
  <si>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</si>
  <si>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</si>
  <si>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</si>
  <si>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</si>
  <si>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</si>
  <si>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</si>
  <si>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</si>
  <si>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</si>
  <si>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</si>
  <si>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</si>
  <si>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</si>
  <si>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</si>
  <si>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</si>
  <si>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</si>
  <si>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</si>
  <si>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</si>
  <si>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</si>
  <si>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</si>
  <si>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</si>
  <si>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</si>
  <si>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</si>
  <si>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</si>
  <si>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</si>
  <si>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</si>
  <si>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</si>
  <si>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</si>
  <si>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</si>
  <si>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</si>
  <si>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</si>
  <si>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</si>
  <si>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</si>
  <si>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</si>
  <si>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</si>
  <si>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</si>
  <si>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</si>
  <si>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</si>
  <si>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</si>
  <si>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</si>
  <si>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</si>
  <si>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</si>
  <si>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</si>
  <si>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</si>
  <si>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</si>
  <si>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</si>
  <si>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</si>
  <si>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</si>
  <si>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</si>
  <si>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</si>
  <si>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</si>
  <si>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</si>
  <si>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</si>
  <si>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</si>
  <si>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</si>
  <si>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</si>
  <si>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</si>
  <si>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</si>
  <si>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</si>
  <si>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</si>
  <si>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</si>
  <si>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</si>
  <si>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</si>
  <si>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</si>
  <si>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</si>
  <si>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</si>
  <si>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</si>
  <si>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</si>
  <si>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</si>
  <si>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</si>
  <si>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</si>
  <si>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</si>
  <si>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</si>
  <si>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</si>
  <si>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</si>
  <si>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</si>
  <si>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</si>
  <si>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</si>
  <si>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</si>
  <si>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</si>
  <si>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</si>
  <si>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</si>
  <si>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</si>
  <si>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</si>
  <si>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</si>
  <si>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</si>
  <si>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</si>
  <si>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</si>
  <si>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</si>
  <si>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</si>
  <si>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</si>
  <si>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</si>
  <si>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</si>
  <si>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</si>
  <si>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</si>
  <si>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</si>
  <si>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</si>
  <si>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</si>
  <si>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</si>
  <si>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</si>
  <si>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</si>
  <si>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</si>
  <si>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</si>
  <si>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</si>
  <si>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</si>
  <si>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</si>
  <si>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</si>
  <si>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</si>
  <si>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</si>
  <si>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</si>
  <si>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</si>
  <si>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</si>
  <si>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</si>
  <si>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</si>
  <si>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</si>
  <si>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</si>
  <si>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</si>
  <si>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</si>
  <si>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</si>
  <si>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</si>
  <si>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</si>
  <si>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</si>
  <si>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</si>
  <si>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</si>
  <si>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</si>
  <si>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</si>
  <si>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</si>
  <si>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</si>
  <si>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</si>
  <si>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</si>
  <si>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</si>
  <si>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</si>
  <si>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</si>
  <si>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</si>
  <si>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</si>
  <si>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</si>
  <si>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</si>
  <si>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</si>
  <si>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</si>
  <si>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</si>
  <si>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</si>
  <si>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</si>
  <si>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</si>
  <si>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</si>
  <si>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</si>
  <si>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</si>
  <si>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</si>
  <si>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</si>
  <si>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</si>
  <si>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</si>
  <si>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</si>
  <si>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</si>
  <si>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</si>
  <si>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</si>
  <si>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</si>
  <si>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</si>
  <si>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</si>
  <si>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</si>
  <si>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</si>
  <si>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</si>
  <si>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</si>
  <si>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</si>
  <si>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</si>
  <si>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</si>
  <si>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</si>
  <si>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</si>
  <si>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</si>
  <si>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</si>
  <si>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</si>
  <si>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</si>
  <si>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</si>
  <si>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</si>
  <si>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</si>
  <si>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</si>
  <si>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</si>
  <si>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</si>
  <si>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</si>
  <si>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</si>
  <si>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</si>
  <si>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</si>
  <si>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</si>
  <si>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</si>
  <si>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</si>
  <si>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</si>
  <si>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</si>
  <si>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</si>
  <si>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</si>
  <si>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</si>
  <si>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</si>
  <si>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</si>
  <si>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</si>
  <si>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</si>
  <si>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</si>
  <si>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</si>
  <si>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</si>
  <si>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</si>
  <si>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</si>
  <si>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</si>
  <si>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</si>
  <si>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</si>
  <si>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</si>
  <si>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</si>
  <si>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</si>
  <si>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</si>
  <si>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</si>
  <si>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</si>
  <si>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</si>
  <si>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</si>
  <si>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</si>
  <si>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</si>
  <si>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</si>
  <si>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</si>
  <si>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</si>
  <si>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</si>
  <si>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</si>
  <si>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</si>
  <si>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</si>
  <si>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</si>
  <si>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</si>
  <si>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</si>
  <si>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</si>
  <si>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</si>
  <si>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</si>
  <si>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</si>
  <si>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</si>
  <si>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</si>
  <si>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</si>
  <si>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</si>
  <si>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</si>
  <si>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</si>
  <si>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</si>
  <si>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</si>
  <si>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</si>
  <si>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</si>
  <si>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</si>
  <si>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</si>
  <si>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</si>
  <si>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</si>
  <si>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</si>
  <si>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</si>
  <si>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</si>
  <si>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</si>
  <si>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</si>
  <si>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</si>
  <si>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</si>
  <si>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</si>
  <si>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</si>
  <si>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</si>
  <si>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</si>
  <si>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</si>
  <si>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</si>
  <si>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</si>
  <si>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</si>
  <si>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</si>
  <si>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</si>
  <si>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</si>
  <si>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</si>
  <si>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</si>
  <si>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</si>
  <si>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</si>
  <si>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</si>
  <si>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</si>
  <si>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</si>
  <si>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</si>
  <si>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</si>
  <si>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</si>
  <si>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</si>
  <si>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</si>
  <si>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</si>
  <si>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</si>
  <si>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</si>
  <si>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</si>
  <si>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</si>
  <si>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</si>
  <si>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</si>
  <si>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</si>
  <si>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</si>
  <si>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</si>
  <si>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</si>
  <si>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</si>
  <si>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</si>
  <si>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</si>
  <si>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</si>
  <si>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</si>
  <si>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</si>
  <si>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</si>
  <si>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</si>
  <si>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</si>
  <si>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</si>
  <si>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</si>
  <si>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</si>
  <si>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</si>
  <si>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</si>
  <si>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</si>
  <si>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</si>
  <si>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</si>
  <si>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</si>
  <si>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</si>
  <si>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</si>
  <si>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</si>
  <si>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</si>
  <si>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</si>
  <si>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</si>
  <si>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</si>
  <si>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</si>
  <si>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</si>
  <si>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</si>
  <si>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</si>
  <si>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</si>
  <si>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</si>
  <si>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</si>
  <si>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</si>
  <si>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</si>
  <si>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</si>
  <si>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</si>
  <si>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</si>
  <si>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</si>
  <si>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</si>
  <si>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</si>
  <si>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</si>
  <si>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</si>
  <si>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</si>
  <si>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</si>
  <si>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</si>
  <si>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</si>
  <si>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</si>
  <si>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</si>
  <si>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</si>
  <si>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</si>
  <si>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</si>
  <si>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</si>
  <si>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</si>
  <si>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</si>
  <si>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</si>
  <si>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</si>
  <si>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</si>
  <si>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</si>
  <si>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</si>
  <si>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</si>
  <si>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</si>
  <si>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</si>
  <si>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</si>
  <si>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</si>
  <si>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</si>
  <si>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</si>
  <si>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</si>
  <si>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</si>
  <si>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</si>
  <si>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</si>
  <si>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</si>
  <si>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</si>
  <si>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</si>
  <si>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</si>
  <si>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</si>
  <si>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</si>
  <si>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</si>
  <si>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</si>
  <si>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</si>
  <si>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</si>
  <si>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</si>
  <si>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</si>
  <si>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</si>
  <si>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</si>
  <si>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</si>
  <si>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</si>
  <si>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</si>
  <si>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</si>
  <si>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</si>
  <si>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</si>
  <si>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</si>
  <si>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</si>
  <si>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</si>
  <si>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</si>
  <si>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</si>
  <si>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</si>
  <si>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</si>
  <si>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</si>
  <si>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</si>
  <si>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</si>
  <si>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</si>
  <si>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</si>
  <si>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</si>
  <si>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</si>
  <si>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</si>
  <si>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</si>
  <si>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</si>
  <si>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</si>
  <si>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</si>
  <si>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</si>
  <si>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</si>
  <si>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</si>
  <si>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</si>
  <si>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</si>
  <si>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</si>
  <si>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</si>
  <si>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</si>
  <si>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</si>
  <si>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</si>
  <si>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</si>
  <si>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</si>
  <si>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</si>
  <si>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</si>
  <si>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</si>
  <si>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</si>
  <si>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</si>
  <si>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</si>
  <si>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</si>
  <si>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</si>
  <si>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</si>
  <si>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</si>
  <si>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</si>
  <si>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</si>
  <si>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</si>
  <si>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</si>
  <si>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</si>
  <si>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</si>
  <si>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</si>
  <si>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</si>
  <si>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</si>
  <si>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</si>
  <si>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</si>
  <si>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</si>
  <si>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</si>
  <si>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</si>
  <si>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</si>
  <si>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</si>
  <si>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</si>
  <si>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</si>
  <si>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</si>
  <si>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</si>
  <si>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</si>
  <si>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</si>
  <si>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</si>
  <si>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</si>
  <si>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</si>
  <si>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</si>
  <si>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</si>
  <si>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</si>
  <si>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</si>
  <si>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</si>
  <si>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</si>
  <si>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</si>
  <si>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</si>
  <si>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</si>
  <si>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</si>
  <si>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</si>
  <si>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</si>
  <si>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</si>
  <si>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</si>
  <si>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</si>
  <si>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</si>
  <si>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</si>
  <si>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</si>
  <si>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</si>
  <si>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</si>
  <si>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</si>
  <si>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</si>
  <si>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</si>
  <si>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</si>
  <si>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</si>
  <si>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</si>
  <si>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</si>
  <si>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</si>
  <si>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</si>
  <si>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</si>
  <si>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</si>
  <si>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</si>
  <si>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</si>
  <si>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</si>
  <si>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</si>
  <si>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</si>
  <si>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</si>
  <si>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</si>
  <si>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</si>
  <si>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</si>
  <si>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</si>
  <si>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</si>
  <si>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</si>
  <si>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</si>
  <si>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</si>
  <si>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</si>
  <si>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</si>
  <si>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</si>
  <si>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</si>
  <si>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</si>
  <si>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</si>
  <si>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</si>
  <si>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</si>
  <si>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</si>
  <si>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</si>
  <si>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</si>
  <si>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</si>
  <si>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</si>
  <si>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</si>
  <si>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</si>
  <si>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</si>
  <si>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</si>
  <si>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</si>
  <si>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</si>
  <si>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</si>
  <si>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</si>
  <si>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</si>
  <si>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</si>
  <si>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</si>
  <si>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</si>
  <si>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</si>
  <si>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</si>
  <si>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</si>
  <si>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</si>
  <si>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</si>
  <si>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</si>
  <si>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</si>
  <si>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</si>
  <si>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</si>
  <si>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</si>
  <si>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</si>
  <si>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</si>
  <si>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</si>
  <si>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</si>
  <si>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</si>
  <si>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</si>
  <si>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</si>
  <si>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</si>
  <si>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</si>
  <si>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</si>
  <si>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</si>
  <si>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</si>
  <si>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</si>
  <si>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</si>
  <si>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</si>
  <si>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</si>
  <si>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</si>
  <si>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</si>
  <si>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</si>
  <si>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</si>
  <si>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</si>
  <si>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</si>
  <si>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</si>
  <si>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</si>
  <si>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</si>
  <si>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</si>
  <si>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</si>
  <si>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</si>
  <si>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</si>
  <si>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</si>
  <si>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</si>
  <si>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</si>
  <si>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</si>
  <si>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</si>
  <si>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</si>
  <si>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</si>
  <si>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</si>
  <si>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</si>
  <si>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</si>
  <si>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</si>
  <si>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</si>
  <si>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</si>
  <si>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</si>
  <si>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</si>
  <si>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</si>
  <si>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</si>
  <si>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</si>
  <si>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</si>
  <si>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</si>
  <si>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</si>
  <si>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</si>
  <si>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</si>
  <si>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</si>
  <si>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</si>
  <si>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</si>
  <si>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</si>
  <si>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</si>
  <si>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</si>
  <si>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</si>
  <si>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</si>
  <si>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</si>
  <si>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</si>
  <si>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</si>
  <si>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</si>
  <si>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</si>
  <si>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</si>
  <si>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</si>
  <si>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</si>
  <si>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</si>
  <si>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</si>
  <si>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</si>
  <si>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</si>
  <si>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</si>
  <si>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</si>
  <si>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</si>
  <si>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</si>
  <si>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</si>
  <si>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</si>
  <si>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</si>
  <si>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</si>
  <si>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</si>
  <si>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</si>
  <si>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</si>
  <si>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</si>
  <si>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</si>
  <si>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</si>
  <si>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</si>
  <si>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</si>
  <si>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</si>
  <si>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</si>
  <si>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</si>
  <si>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</si>
  <si>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</si>
  <si>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</si>
  <si>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</si>
  <si>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</si>
  <si>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</si>
  <si>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</si>
  <si>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</si>
  <si>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</si>
  <si>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</si>
  <si>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</si>
  <si>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</si>
  <si>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</si>
  <si>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</si>
  <si>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</si>
  <si>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</si>
  <si>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</si>
  <si>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</si>
  <si>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</si>
  <si>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</si>
  <si>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</si>
  <si>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</si>
  <si>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</si>
  <si>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</si>
  <si>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</si>
  <si>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</si>
  <si>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</si>
  <si>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</si>
  <si>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</si>
  <si>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</si>
  <si>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</si>
  <si>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</si>
  <si>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</si>
  <si>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</si>
  <si>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</si>
  <si>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</si>
  <si>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</si>
  <si>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</si>
  <si>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</si>
  <si>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</si>
  <si>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</si>
  <si>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</si>
  <si>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</si>
  <si>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</si>
  <si>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</si>
  <si>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</si>
  <si>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</si>
  <si>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</si>
  <si>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</si>
  <si>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</si>
  <si>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</si>
  <si>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</si>
  <si>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</si>
  <si>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</si>
  <si>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</si>
  <si>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</si>
  <si>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</si>
  <si>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</si>
  <si>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</si>
  <si>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</si>
  <si>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</si>
  <si>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</si>
  <si>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</si>
  <si>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</si>
  <si>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</si>
  <si>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</si>
  <si>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</si>
  <si>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</si>
  <si>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</si>
  <si>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</si>
  <si>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</si>
  <si>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</si>
  <si>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</si>
  <si>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</si>
  <si>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</si>
  <si>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</si>
  <si>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</si>
  <si>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</si>
  <si>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</si>
  <si>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</si>
  <si>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</si>
  <si>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</si>
  <si>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</si>
  <si>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</si>
  <si>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</si>
  <si>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</si>
  <si>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</si>
  <si>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</si>
  <si>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</si>
  <si>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</si>
  <si>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</si>
  <si>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</si>
  <si>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</si>
  <si>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</si>
  <si>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</si>
  <si>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</si>
  <si>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</si>
  <si>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</si>
  <si>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</si>
  <si>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</si>
  <si>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</si>
  <si>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</si>
  <si>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</si>
  <si>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</si>
  <si>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</si>
  <si>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</si>
  <si>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</si>
  <si>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</si>
  <si>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</si>
  <si>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</si>
  <si>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</si>
  <si>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</si>
  <si>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</si>
  <si>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</si>
  <si>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</si>
  <si>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</si>
  <si>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</si>
  <si>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</si>
  <si>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</si>
  <si>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</si>
  <si>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</si>
  <si>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</si>
  <si>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</si>
  <si>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</si>
  <si>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</si>
  <si>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</si>
  <si>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</si>
  <si>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</si>
  <si>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</si>
  <si>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</si>
  <si>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</si>
  <si>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</si>
  <si>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</si>
  <si>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</si>
  <si>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</si>
  <si>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</si>
  <si>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</si>
  <si>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</si>
  <si>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</si>
  <si>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</si>
  <si>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</si>
  <si>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</si>
  <si>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</si>
  <si>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</si>
  <si>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</si>
  <si>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</si>
  <si>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</si>
  <si>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</si>
  <si>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</si>
  <si>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</si>
  <si>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</si>
  <si>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</si>
  <si>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</si>
  <si>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</si>
  <si>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</si>
  <si>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</si>
  <si>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</si>
  <si>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</si>
  <si>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</si>
  <si>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</si>
  <si>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</si>
  <si>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</si>
  <si>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</si>
  <si>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</si>
  <si>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</si>
  <si>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</si>
  <si>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</si>
  <si>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</si>
  <si>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</si>
  <si>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</si>
  <si>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</si>
  <si>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</si>
  <si>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</si>
  <si>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</si>
  <si>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</si>
  <si>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</si>
  <si>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</si>
  <si>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</si>
  <si>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</si>
  <si>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</si>
  <si>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</si>
  <si>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</si>
  <si>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</si>
  <si>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</si>
  <si>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</si>
  <si>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</si>
  <si>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</si>
  <si>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</si>
  <si>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</si>
  <si>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</si>
  <si>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</si>
  <si>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</si>
  <si>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</si>
  <si>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</si>
  <si>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</si>
  <si>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</si>
  <si>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</si>
  <si>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</si>
  <si>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</si>
  <si>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</si>
  <si>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</si>
  <si>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</si>
  <si>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</si>
  <si>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</si>
  <si>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</si>
  <si>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</si>
  <si>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</si>
  <si>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</si>
  <si>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</si>
  <si>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</si>
  <si>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</si>
  <si>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</si>
  <si>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</si>
  <si>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</si>
  <si>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</si>
  <si>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</si>
  <si>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</si>
  <si>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</si>
  <si>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</si>
  <si>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</si>
  <si>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</si>
  <si>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</si>
  <si>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</si>
  <si>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</si>
  <si>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</si>
  <si>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</si>
  <si>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</si>
  <si>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</si>
  <si>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</si>
  <si>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</si>
  <si>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</si>
  <si>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</si>
  <si>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</si>
  <si>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</si>
  <si>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</si>
  <si>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</si>
  <si>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</si>
  <si>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</si>
  <si>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</si>
  <si>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</si>
  <si>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</si>
  <si>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</si>
  <si>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</si>
  <si>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</si>
  <si>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</si>
  <si>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</si>
  <si>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</si>
  <si>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</si>
  <si>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</si>
  <si>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</si>
  <si>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</si>
  <si>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</si>
  <si>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</si>
  <si>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</si>
  <si>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</si>
  <si>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</si>
  <si>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</si>
  <si>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</si>
  <si>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</si>
  <si>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</si>
  <si>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</si>
  <si>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</si>
  <si>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</si>
  <si>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</si>
  <si>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</si>
  <si>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</si>
  <si>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</si>
  <si>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</si>
  <si>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</si>
  <si>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</si>
  <si>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</si>
  <si>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</si>
  <si>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</si>
  <si>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</si>
  <si>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</si>
  <si>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</si>
  <si>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</si>
  <si>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</si>
  <si>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</si>
  <si>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</si>
  <si>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</si>
  <si>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</si>
  <si>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</si>
  <si>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</si>
  <si>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</si>
  <si>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</si>
  <si>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</si>
  <si>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</si>
  <si>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</si>
  <si>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</si>
  <si>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</si>
  <si>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</si>
  <si>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</si>
  <si>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</si>
  <si>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</si>
  <si>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</si>
  <si>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</si>
  <si>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</si>
  <si>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</si>
  <si>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</si>
  <si>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</si>
  <si>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</si>
  <si>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</si>
  <si>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</si>
  <si>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</si>
  <si>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</si>
  <si>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</si>
  <si>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</si>
  <si>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</si>
  <si>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</si>
  <si>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</si>
  <si>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</si>
  <si>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</si>
  <si>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</si>
  <si>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</si>
  <si>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</si>
  <si>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</si>
  <si>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</si>
  <si>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</si>
  <si>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</si>
  <si>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</si>
  <si>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</si>
  <si>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</si>
  <si>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</si>
  <si>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</si>
  <si>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</si>
  <si>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</si>
  <si>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</si>
  <si>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</si>
  <si>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</si>
  <si>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</si>
  <si>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</si>
  <si>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</si>
  <si>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</si>
  <si>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</si>
  <si>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</si>
  <si>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</si>
  <si>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</si>
  <si>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</si>
  <si>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</si>
  <si>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</si>
  <si>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</si>
  <si>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</si>
  <si>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</si>
  <si>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</si>
  <si>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</si>
  <si>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</si>
  <si>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</si>
  <si>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</si>
  <si>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</si>
  <si>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</si>
  <si>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</si>
  <si>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</si>
  <si>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</si>
  <si>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</si>
  <si>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</si>
  <si>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</si>
  <si>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</si>
  <si>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</si>
  <si>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</si>
  <si>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</si>
  <si>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</si>
  <si>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</si>
  <si>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</si>
  <si>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</si>
  <si>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</si>
  <si>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</si>
  <si>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</si>
  <si>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</si>
  <si>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</si>
  <si>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</si>
  <si>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</si>
  <si>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</si>
  <si>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</si>
  <si>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</si>
  <si>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</si>
  <si>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</si>
  <si>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</si>
  <si>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</si>
  <si>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</si>
  <si>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</si>
  <si>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</si>
  <si>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</si>
  <si>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</si>
  <si>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</si>
  <si>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</si>
  <si>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</si>
  <si>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</si>
  <si>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</si>
  <si>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</si>
  <si>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</si>
  <si>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</si>
  <si>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</si>
  <si>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</si>
  <si>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</si>
  <si>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</si>
  <si>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</si>
  <si>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</si>
  <si>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</si>
  <si>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</si>
  <si>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</si>
  <si>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</si>
  <si>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</si>
  <si>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</si>
  <si>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</si>
  <si>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</si>
  <si>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</si>
  <si>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</si>
  <si>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</si>
  <si>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</si>
  <si>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</si>
  <si>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</si>
  <si>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</si>
  <si>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</si>
  <si>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</si>
  <si>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</si>
  <si>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</si>
  <si>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</si>
  <si>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</si>
  <si>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</si>
  <si>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</si>
  <si>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</si>
  <si>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</si>
  <si>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</si>
  <si>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</si>
  <si>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</si>
  <si>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</si>
  <si>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</si>
  <si>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</si>
  <si>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</si>
  <si>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</si>
  <si>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</si>
  <si>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</si>
  <si>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</si>
  <si>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</si>
  <si>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</si>
  <si>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</si>
  <si>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</si>
  <si>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</si>
  <si>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</si>
  <si>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</si>
  <si>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</si>
  <si>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</si>
  <si>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</si>
  <si>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</si>
  <si>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</si>
  <si>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</si>
  <si>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</si>
  <si>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</si>
  <si>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</si>
  <si>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</si>
  <si>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</si>
  <si>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</si>
  <si>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</si>
  <si>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</si>
  <si>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</si>
  <si>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</si>
  <si>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</si>
  <si>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</si>
  <si>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</si>
  <si>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</si>
  <si>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</si>
  <si>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</si>
  <si>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</si>
  <si>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</si>
  <si>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</si>
  <si>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</si>
  <si>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</si>
  <si>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</si>
  <si>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</si>
  <si>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</si>
  <si>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</si>
  <si>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</si>
  <si>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</si>
  <si>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</si>
  <si>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</si>
  <si>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</si>
  <si>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</si>
  <si>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</si>
  <si>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</si>
  <si>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</si>
  <si>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</si>
  <si>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</si>
  <si>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</si>
  <si>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</si>
  <si>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</si>
  <si>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</si>
  <si>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</si>
  <si>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</si>
  <si>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</si>
  <si>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</si>
  <si>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</si>
  <si>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</si>
  <si>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</si>
  <si>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</si>
  <si>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</si>
  <si>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</si>
  <si>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</si>
  <si>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</si>
  <si>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</si>
  <si>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</si>
  <si>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</si>
  <si>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</si>
  <si>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</si>
  <si>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</si>
  <si>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</si>
  <si>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</si>
  <si>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</si>
  <si>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</si>
  <si>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</si>
  <si>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</si>
  <si>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</si>
  <si>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</si>
  <si>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</si>
  <si>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</si>
  <si>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</si>
  <si>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</si>
  <si>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</si>
  <si>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</si>
  <si>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</si>
  <si>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</si>
  <si>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</si>
  <si>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</si>
  <si>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</si>
  <si>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</si>
  <si>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</si>
  <si>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</si>
  <si>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</si>
  <si>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</si>
  <si>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</si>
  <si>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</si>
  <si>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</si>
  <si>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</si>
  <si>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</si>
  <si>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</si>
  <si>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</si>
  <si>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</si>
  <si>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</si>
  <si>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</si>
  <si>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</si>
  <si>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</si>
  <si>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</si>
  <si>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</si>
  <si>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</si>
  <si>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</si>
  <si>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</si>
  <si>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</si>
  <si>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</si>
  <si>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</si>
  <si>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</si>
  <si>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</si>
  <si>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</si>
  <si>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</si>
  <si>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</si>
  <si>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</si>
  <si>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</si>
  <si>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</si>
  <si>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</si>
  <si>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</si>
  <si>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</si>
  <si>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</si>
  <si>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</si>
  <si>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</si>
  <si>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</si>
  <si>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</si>
  <si>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</si>
  <si>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</si>
  <si>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</si>
  <si>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</si>
  <si>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</si>
  <si>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</si>
  <si>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</si>
  <si>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</si>
  <si>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</si>
  <si>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</si>
  <si>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</si>
  <si>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</si>
  <si>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</si>
  <si>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</si>
  <si>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</si>
  <si>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</si>
  <si>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</si>
  <si>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</si>
  <si>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</si>
  <si>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</si>
  <si>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</si>
  <si>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</si>
  <si>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</si>
  <si>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</si>
  <si>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</si>
  <si>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</si>
  <si>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</si>
  <si>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</si>
  <si>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</si>
  <si>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</si>
  <si>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</si>
  <si>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</si>
  <si>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</si>
  <si>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</si>
  <si>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</si>
  <si>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</si>
  <si>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</si>
  <si>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</si>
  <si>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</si>
  <si>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</si>
  <si>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</si>
  <si>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</si>
  <si>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</si>
  <si>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</si>
  <si>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</si>
  <si>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</si>
  <si>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</si>
  <si>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</si>
  <si>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</si>
  <si>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</si>
  <si>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</si>
  <si>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</si>
  <si>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</si>
  <si>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</si>
  <si>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</si>
  <si>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</si>
  <si>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</si>
  <si>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</si>
  <si>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</si>
  <si>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</si>
  <si>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</si>
  <si>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</si>
  <si>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</si>
  <si>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</si>
  <si>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</si>
  <si>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</si>
  <si>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</si>
  <si>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</si>
  <si>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</si>
  <si>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</si>
  <si>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</si>
  <si>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</si>
  <si>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</si>
  <si>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</si>
  <si>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</si>
  <si>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</si>
  <si>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</si>
  <si>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</si>
  <si>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</si>
  <si>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</si>
  <si>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</si>
  <si>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</si>
  <si>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</si>
  <si>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</si>
  <si>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</si>
  <si>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</si>
  <si>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</si>
  <si>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</si>
  <si>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</si>
  <si>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</si>
  <si>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</si>
  <si>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</si>
  <si>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</si>
  <si>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</si>
  <si>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</si>
  <si>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</si>
  <si>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</si>
  <si>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</si>
  <si>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</si>
  <si>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</si>
  <si>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</si>
  <si>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</si>
  <si>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</si>
  <si>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</si>
  <si>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</si>
  <si>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</si>
  <si>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</si>
  <si>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</si>
  <si>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</si>
  <si>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</si>
  <si>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</si>
  <si>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</si>
  <si>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</si>
  <si>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</si>
  <si>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</si>
  <si>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</si>
  <si>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</si>
  <si>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</si>
  <si>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</si>
  <si>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</si>
  <si>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</si>
  <si>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</si>
  <si>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</si>
  <si>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</si>
  <si>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</si>
  <si>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</si>
  <si>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</si>
  <si>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</si>
  <si>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</si>
  <si>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</si>
  <si>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</si>
  <si>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</si>
  <si>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</si>
  <si>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</si>
  <si>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</si>
  <si>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</si>
  <si>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</si>
  <si>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</si>
  <si>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</si>
  <si>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</si>
  <si>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</si>
  <si>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</si>
  <si>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</si>
  <si>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</si>
  <si>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</si>
  <si>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</si>
  <si>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</si>
  <si>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</si>
  <si>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</si>
  <si>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</si>
  <si>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</si>
  <si>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</si>
  <si>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</si>
  <si>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</si>
  <si>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</si>
  <si>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</si>
  <si>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</si>
  <si>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</si>
  <si>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</si>
  <si>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</si>
  <si>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</si>
  <si>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</si>
  <si>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</si>
  <si>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</si>
  <si>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</si>
  <si>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</si>
  <si>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</si>
  <si>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</si>
  <si>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</si>
  <si>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</si>
  <si>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</si>
  <si>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</si>
  <si>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</si>
  <si>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</si>
  <si>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</si>
  <si>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</si>
  <si>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</si>
  <si>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</si>
  <si>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</si>
  <si>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</si>
  <si>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</si>
  <si>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</si>
  <si>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</si>
  <si>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</si>
  <si>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</si>
  <si>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</si>
  <si>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</si>
  <si>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</si>
  <si>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</si>
  <si>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</si>
  <si>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</si>
  <si>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</si>
  <si>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</si>
  <si>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</si>
  <si>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</si>
  <si>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</si>
  <si>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</si>
  <si>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</si>
  <si>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</si>
  <si>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</si>
  <si>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</si>
  <si>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</si>
  <si>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</si>
  <si>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</si>
  <si>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</si>
  <si>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</si>
  <si>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</si>
  <si>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</si>
  <si>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</si>
  <si>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</si>
  <si>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</si>
  <si>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</si>
  <si>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</si>
  <si>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</si>
  <si>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</si>
  <si>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</si>
  <si>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</si>
  <si>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</si>
  <si>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</si>
  <si>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</si>
  <si>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</si>
  <si>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</si>
  <si>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</si>
  <si>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</si>
  <si>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</si>
  <si>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</si>
  <si>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</si>
  <si>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</si>
  <si>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</si>
  <si>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</si>
  <si>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</si>
  <si>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</si>
  <si>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</si>
  <si>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</si>
  <si>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</si>
  <si>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</si>
  <si>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</si>
  <si>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</si>
  <si>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</si>
  <si>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</si>
  <si>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</si>
  <si>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</si>
  <si>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</si>
  <si>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</si>
  <si>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</si>
  <si>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</si>
  <si>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</si>
  <si>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</si>
  <si>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</si>
  <si>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</si>
  <si>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</si>
  <si>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</si>
  <si>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</si>
  <si>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</si>
  <si>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</si>
  <si>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</si>
  <si>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</si>
  <si>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</si>
  <si>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</si>
  <si>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</si>
  <si>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</si>
  <si>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</si>
  <si>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</si>
  <si>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</si>
  <si>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</si>
  <si>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</si>
  <si>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</si>
  <si>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</si>
  <si>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</si>
  <si>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</si>
  <si>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</si>
  <si>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</si>
  <si>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</si>
  <si>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</si>
  <si>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</si>
  <si>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</si>
  <si>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</si>
  <si>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</si>
  <si>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</si>
  <si>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</si>
  <si>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</si>
  <si>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</si>
  <si>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</si>
  <si>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</si>
  <si>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</si>
  <si>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</si>
  <si>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</si>
  <si>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</si>
  <si>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</si>
  <si>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</si>
  <si>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</si>
  <si>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</si>
  <si>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</si>
  <si>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</si>
  <si>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</si>
  <si>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</si>
  <si>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</si>
  <si>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</si>
  <si>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</si>
  <si>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</si>
  <si>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</si>
  <si>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</si>
  <si>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</si>
  <si>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</si>
  <si>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</si>
  <si>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</si>
  <si>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</si>
  <si>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</si>
  <si>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</si>
  <si>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</si>
  <si>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</si>
  <si>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</si>
  <si>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</si>
  <si>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</si>
  <si>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</si>
  <si>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</si>
  <si>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</si>
  <si>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</si>
  <si>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</si>
  <si>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</si>
  <si>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</si>
  <si>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</si>
  <si>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</si>
  <si>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</si>
  <si>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</si>
  <si>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</si>
  <si>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</si>
  <si>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</si>
  <si>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</si>
  <si>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</si>
  <si>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</si>
  <si>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</si>
  <si>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</si>
  <si>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</si>
  <si>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</si>
  <si>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</si>
  <si>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</si>
  <si>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</si>
  <si>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</si>
  <si>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</si>
  <si>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</si>
  <si>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</si>
  <si>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</si>
  <si>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</si>
  <si>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</si>
  <si>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</si>
  <si>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</si>
  <si>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</si>
  <si>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</si>
  <si>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</si>
  <si>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</si>
  <si>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</si>
  <si>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</si>
  <si>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</si>
  <si>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</si>
  <si>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</si>
  <si>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</si>
  <si>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</si>
  <si>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</si>
  <si>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</si>
  <si>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</si>
  <si>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</si>
  <si>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</si>
  <si>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</si>
  <si>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</si>
  <si>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</si>
  <si>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</si>
  <si>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</si>
  <si>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</si>
  <si>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</si>
  <si>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</si>
  <si>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</si>
  <si>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</si>
  <si>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</si>
  <si>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</si>
  <si>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</si>
  <si>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</si>
  <si>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</si>
  <si>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</si>
  <si>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</si>
  <si>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</si>
  <si>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</si>
  <si>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</si>
  <si>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</si>
  <si>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</si>
  <si>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</si>
  <si>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</si>
  <si>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</si>
  <si>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</si>
  <si>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</si>
  <si>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</si>
  <si>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</si>
  <si>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</si>
  <si>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</si>
  <si>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</si>
  <si>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</si>
  <si>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</si>
  <si>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</si>
  <si>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</si>
  <si>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</si>
  <si>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</si>
  <si>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</si>
  <si>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</si>
  <si>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</si>
  <si>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</si>
  <si>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</si>
  <si>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</si>
  <si>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</si>
  <si>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</si>
  <si>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</si>
  <si>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</si>
  <si>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</si>
  <si>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</si>
  <si>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</si>
  <si>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</si>
  <si>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</si>
  <si>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</si>
  <si>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</si>
  <si>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</si>
  <si>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</si>
  <si>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</si>
  <si>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</si>
  <si>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</si>
  <si>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</si>
  <si>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</si>
  <si>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</si>
  <si>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</si>
  <si>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</si>
  <si>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</si>
  <si>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</si>
  <si>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</si>
  <si>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</si>
  <si>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</si>
  <si>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</si>
  <si>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</si>
  <si>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</si>
  <si>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</si>
  <si>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</si>
  <si>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</si>
  <si>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</si>
  <si>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</si>
  <si>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</si>
  <si>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</si>
  <si>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</si>
  <si>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</si>
  <si>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</si>
  <si>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</si>
  <si>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</si>
  <si>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</si>
  <si>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</si>
  <si>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</si>
  <si>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</si>
  <si>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</si>
  <si>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</si>
  <si>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</si>
  <si>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</si>
  <si>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</si>
  <si>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</si>
  <si>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</si>
  <si>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</si>
  <si>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</si>
  <si>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</si>
  <si>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</si>
  <si>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</si>
  <si>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</si>
  <si>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</si>
  <si>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</si>
  <si>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</si>
  <si>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</si>
  <si>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</si>
  <si>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</si>
  <si>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</si>
  <si>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</si>
  <si>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</si>
  <si>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</si>
  <si>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</si>
  <si>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</si>
  <si>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</si>
  <si>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</si>
  <si>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</si>
  <si>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</si>
  <si>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</si>
  <si>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</si>
  <si>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</si>
  <si>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</si>
  <si>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</si>
  <si>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</si>
  <si>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</si>
  <si>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</si>
  <si>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</si>
  <si>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</si>
  <si>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</si>
  <si>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</si>
  <si>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</si>
  <si>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</si>
  <si>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</si>
  <si>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</si>
  <si>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</si>
  <si>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</si>
  <si>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</si>
  <si>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</si>
  <si>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</si>
  <si>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</si>
  <si>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</si>
  <si>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</si>
  <si>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</si>
  <si>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</si>
  <si>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</si>
  <si>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</si>
  <si>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</si>
  <si>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</si>
  <si>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</si>
  <si>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</si>
  <si>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</si>
  <si>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</si>
  <si>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</si>
  <si>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</si>
  <si>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</si>
  <si>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</si>
  <si>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</si>
  <si>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</si>
  <si>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</si>
  <si>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</si>
  <si>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</si>
  <si>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</si>
  <si>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</si>
  <si>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</si>
  <si>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</si>
  <si>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</si>
  <si>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</si>
  <si>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</si>
  <si>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</si>
  <si>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</si>
  <si>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</si>
  <si>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</si>
  <si>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</si>
  <si>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</si>
  <si>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</si>
  <si>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</si>
  <si>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</si>
  <si>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</si>
  <si>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</si>
  <si>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</si>
  <si>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</si>
  <si>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</si>
  <si>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</si>
  <si>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</si>
  <si>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</si>
  <si>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</si>
  <si>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</si>
  <si>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</si>
  <si>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</si>
  <si>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</si>
  <si>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</si>
  <si>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</si>
  <si>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</si>
  <si>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</si>
  <si>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</si>
  <si>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</si>
  <si>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</si>
  <si>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</si>
  <si>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</si>
  <si>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</si>
  <si>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</si>
  <si>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</si>
  <si>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</si>
  <si>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</si>
  <si>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</si>
  <si>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</si>
  <si>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</si>
  <si>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</si>
  <si>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</si>
  <si>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</si>
  <si>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</si>
  <si>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</si>
  <si>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</si>
  <si>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</si>
  <si>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</si>
  <si>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</si>
  <si>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</si>
  <si>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</si>
  <si>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</si>
  <si>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</si>
  <si>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</si>
  <si>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</si>
  <si>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</si>
  <si>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</si>
  <si>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</si>
  <si>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</si>
  <si>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</si>
  <si>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</si>
  <si>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</si>
  <si>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</si>
  <si>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</si>
  <si>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</si>
  <si>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</si>
  <si>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</si>
  <si>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</si>
  <si>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</si>
  <si>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</si>
  <si>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</si>
  <si>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</si>
  <si>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</si>
  <si>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</si>
  <si>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</si>
  <si>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</si>
  <si>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</si>
  <si>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</si>
  <si>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</si>
  <si>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</si>
  <si>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</si>
  <si>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</si>
  <si>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</si>
  <si>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</si>
  <si>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</si>
  <si>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</si>
  <si>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</si>
  <si>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</si>
  <si>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</si>
  <si>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</si>
  <si>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</si>
  <si>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</si>
  <si>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</si>
  <si>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</si>
  <si>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</si>
  <si>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</si>
  <si>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</si>
  <si>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</si>
  <si>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</si>
  <si>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</si>
  <si>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</si>
  <si>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</si>
  <si>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</si>
  <si>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</si>
  <si>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</si>
  <si>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</si>
  <si>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</si>
  <si>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</si>
  <si>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</si>
  <si>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</si>
  <si>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</si>
  <si>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</si>
  <si>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</si>
  <si>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</si>
  <si>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</si>
  <si>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</si>
  <si>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</si>
  <si>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</si>
  <si>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</si>
  <si>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</si>
  <si>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</si>
  <si>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</si>
  <si>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</si>
  <si>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</si>
  <si>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</si>
  <si>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</si>
  <si>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</si>
  <si>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</si>
  <si>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</si>
  <si>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</si>
  <si>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</si>
  <si>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</si>
  <si>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</si>
  <si>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</si>
  <si>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</si>
  <si>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</si>
  <si>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</si>
  <si>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</si>
  <si>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</si>
  <si>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</si>
  <si>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</si>
  <si>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</si>
  <si>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</si>
  <si>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</si>
  <si>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</si>
  <si>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</si>
  <si>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</si>
  <si>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</si>
  <si>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</si>
  <si>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</si>
  <si>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</si>
  <si>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</si>
  <si>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</si>
  <si>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</si>
  <si>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</si>
  <si>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</si>
  <si>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</si>
  <si>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</si>
  <si>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</si>
  <si>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</si>
  <si>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</si>
  <si>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</si>
  <si>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</si>
  <si>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</si>
  <si>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</si>
  <si>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</si>
  <si>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</si>
  <si>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</si>
  <si>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</si>
  <si>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</si>
  <si>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</si>
  <si>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</si>
  <si>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</si>
  <si>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</si>
  <si>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</si>
  <si>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</si>
  <si>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</si>
  <si>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</si>
  <si>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</si>
  <si>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</si>
  <si>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</si>
  <si>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</si>
  <si>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</si>
  <si>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</si>
  <si>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</si>
  <si>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</si>
  <si>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</si>
  <si>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</si>
  <si>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</si>
  <si>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</si>
  <si>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</si>
  <si>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</si>
  <si>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</si>
  <si>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</si>
  <si>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</si>
  <si>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</si>
  <si>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</si>
  <si>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</si>
  <si>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</si>
  <si>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</si>
  <si>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</si>
  <si>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</si>
  <si>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</si>
  <si>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</si>
  <si>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</si>
  <si>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</si>
  <si>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</si>
  <si>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</si>
  <si>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</si>
  <si>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</si>
  <si>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</si>
  <si>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</si>
  <si>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</si>
  <si>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</si>
  <si>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</si>
  <si>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</si>
  <si>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</si>
  <si>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</si>
  <si>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</si>
  <si>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</si>
  <si>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</si>
  <si>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</si>
  <si>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</si>
  <si>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</si>
  <si>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</si>
  <si>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</si>
  <si>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</si>
  <si>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</si>
  <si>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</si>
  <si>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</si>
  <si>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</si>
  <si>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</si>
  <si>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</si>
  <si>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</si>
  <si>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</si>
  <si>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</si>
  <si>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</si>
  <si>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</si>
  <si>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</si>
  <si>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</si>
  <si>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</si>
  <si>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</si>
  <si>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</si>
  <si>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</si>
  <si>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</si>
  <si>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</si>
  <si>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</si>
  <si>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</si>
  <si>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</si>
  <si>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</si>
  <si>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</si>
  <si>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</si>
  <si>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</si>
  <si>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</si>
  <si>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</si>
  <si>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</si>
  <si>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</si>
  <si>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</si>
  <si>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</si>
  <si>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</si>
  <si>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</si>
  <si>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</si>
  <si>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</si>
  <si>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</si>
  <si>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</si>
  <si>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</si>
  <si>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</si>
  <si>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</si>
  <si>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</si>
  <si>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</si>
  <si>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</si>
  <si>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</si>
  <si>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</si>
  <si>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</si>
  <si>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</si>
  <si>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</si>
  <si>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</si>
  <si>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</si>
  <si>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</si>
  <si>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</si>
  <si>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</si>
  <si>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</si>
  <si>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</si>
  <si>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</si>
  <si>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</si>
  <si>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</si>
  <si>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</si>
  <si>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</si>
  <si>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</si>
  <si>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</si>
  <si>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</si>
  <si>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</si>
  <si>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</si>
  <si>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</si>
  <si>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</si>
  <si>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</si>
  <si>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</si>
  <si>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</si>
  <si>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</si>
  <si>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</si>
  <si>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</si>
  <si>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</si>
  <si>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</si>
  <si>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</si>
  <si>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</si>
  <si>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</si>
  <si>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</si>
  <si>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</si>
  <si>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</si>
  <si>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</si>
  <si>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</si>
  <si>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</si>
  <si>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</si>
  <si>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</si>
  <si>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</si>
  <si>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</si>
  <si>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</si>
  <si>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</si>
  <si>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</si>
  <si>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</si>
  <si>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</si>
  <si>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</si>
  <si>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</si>
  <si>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</si>
  <si>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</si>
  <si>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</si>
  <si>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</si>
  <si>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</si>
  <si>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</si>
  <si>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</si>
  <si>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</si>
  <si>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</si>
  <si>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</si>
  <si>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</si>
  <si>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</si>
  <si>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</si>
  <si>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</si>
  <si>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</si>
  <si>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</si>
  <si>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</si>
  <si>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</si>
  <si>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</si>
  <si>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</si>
  <si>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</si>
  <si>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</si>
  <si>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</si>
  <si>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</si>
  <si>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</si>
  <si>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</si>
  <si>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</si>
  <si>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</si>
  <si>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</si>
  <si>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</si>
  <si>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</si>
  <si>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</si>
  <si>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</si>
  <si>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</si>
  <si>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</si>
  <si>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</si>
  <si>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</si>
  <si>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</si>
  <si>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</si>
  <si>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</si>
  <si>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</si>
  <si>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</si>
  <si>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</si>
  <si>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</si>
  <si>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</si>
  <si>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</si>
  <si>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</si>
  <si>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</si>
  <si>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</si>
  <si>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</si>
  <si>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</si>
  <si>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</si>
  <si>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</si>
  <si>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</si>
  <si>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</si>
  <si>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</si>
  <si>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</si>
  <si>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</si>
  <si>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</si>
  <si>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</si>
  <si>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</si>
  <si>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</si>
  <si>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</si>
  <si>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</si>
  <si>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</si>
  <si>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</si>
  <si>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</si>
  <si>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</si>
  <si>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</si>
  <si>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</si>
  <si>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</si>
  <si>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</si>
  <si>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</si>
  <si>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</si>
  <si>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</si>
  <si>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</si>
  <si>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</si>
  <si>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</si>
  <si>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</si>
  <si>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</si>
  <si>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</si>
  <si>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</si>
  <si>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</si>
  <si>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</si>
  <si>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</si>
  <si>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</si>
  <si>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</si>
  <si>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</si>
  <si>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</si>
  <si>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</si>
  <si>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</si>
  <si>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</si>
  <si>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</si>
  <si>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</si>
  <si>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</si>
  <si>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</si>
  <si>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</si>
  <si>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</si>
  <si>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</si>
  <si>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</si>
  <si>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</si>
  <si>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</si>
  <si>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</si>
  <si>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</si>
  <si>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</si>
  <si>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</si>
  <si>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</si>
  <si>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</si>
  <si>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</si>
  <si>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</si>
  <si>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</si>
  <si>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</si>
  <si>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</si>
  <si>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</si>
  <si>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</si>
  <si>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</si>
  <si>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</si>
  <si>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</si>
  <si>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</si>
  <si>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</si>
  <si>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</si>
  <si>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</si>
  <si>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</si>
  <si>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</si>
  <si>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</si>
  <si>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</si>
  <si>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</si>
  <si>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</si>
  <si>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</si>
  <si>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</si>
  <si>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</si>
  <si>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</si>
  <si>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</si>
  <si>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</si>
  <si>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</si>
  <si>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</si>
  <si>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</si>
  <si>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</si>
  <si>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</si>
  <si>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</si>
  <si>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</si>
  <si>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</si>
  <si>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</si>
  <si>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</si>
  <si>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</si>
  <si>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</si>
  <si>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</si>
  <si>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</si>
  <si>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</si>
  <si>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</si>
  <si>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</si>
  <si>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</si>
  <si>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</si>
  <si>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</si>
  <si>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</si>
  <si>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</si>
  <si>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</si>
  <si>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</si>
  <si>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</si>
  <si>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</si>
  <si>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</si>
  <si>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</si>
  <si>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</si>
  <si>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</si>
  <si>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</si>
  <si>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</si>
  <si>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</si>
  <si>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</si>
  <si>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</si>
  <si>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</si>
  <si>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</si>
  <si>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</si>
  <si>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</si>
  <si>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</si>
  <si>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</si>
  <si>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</si>
  <si>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</si>
  <si>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</si>
  <si>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</si>
  <si>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</si>
  <si>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</si>
  <si>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</si>
  <si>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</si>
  <si>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</si>
  <si>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</si>
  <si>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</si>
  <si>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</si>
  <si>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</si>
  <si>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</si>
  <si>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</si>
  <si>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</si>
  <si>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</si>
  <si>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</si>
  <si>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</si>
  <si>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</si>
  <si>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</si>
  <si>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</si>
  <si>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</si>
  <si>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</si>
  <si>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</si>
  <si>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</si>
  <si>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</si>
  <si>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</si>
  <si>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</si>
  <si>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</si>
  <si>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</si>
  <si>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</si>
  <si>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</si>
  <si>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</si>
  <si>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</si>
  <si>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</si>
  <si>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</si>
  <si>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</si>
  <si>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</si>
  <si>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</si>
  <si>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</si>
  <si>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</si>
  <si>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</si>
  <si>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</si>
  <si>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</si>
  <si>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</si>
  <si>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</si>
  <si>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</si>
  <si>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</si>
  <si>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</si>
  <si>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</si>
  <si>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</si>
  <si>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</si>
  <si>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</si>
  <si>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</si>
  <si>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</si>
  <si>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</si>
  <si>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</si>
  <si>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</si>
  <si>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</si>
  <si>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</si>
  <si>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</si>
  <si>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</si>
  <si>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</si>
  <si>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</si>
  <si>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</si>
  <si>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</si>
  <si>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</si>
  <si>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</si>
  <si>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</si>
  <si>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</si>
  <si>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</si>
  <si>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</si>
  <si>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</si>
  <si>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</si>
  <si>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</si>
  <si>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</si>
  <si>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</si>
  <si>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</si>
  <si>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</si>
  <si>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</si>
  <si>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</si>
  <si>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</si>
  <si>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</si>
  <si>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</si>
  <si>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</si>
  <si>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</si>
  <si>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</si>
  <si>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</si>
  <si>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</si>
  <si>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</si>
  <si>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</si>
  <si>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</si>
  <si>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</si>
  <si>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</si>
  <si>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</si>
  <si>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</si>
  <si>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</si>
  <si>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</si>
  <si>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</si>
  <si>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</si>
  <si>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</si>
  <si>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</si>
  <si>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</si>
  <si>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</si>
  <si>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</si>
  <si>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</si>
  <si>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</si>
  <si>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</si>
  <si>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</si>
  <si>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</si>
  <si>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</si>
  <si>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</si>
  <si>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</si>
  <si>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</si>
  <si>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</si>
  <si>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</si>
  <si>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</si>
  <si>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</si>
  <si>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</si>
  <si>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</si>
  <si>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</si>
  <si>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</si>
  <si>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</si>
  <si>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</si>
  <si>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</si>
  <si>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</si>
  <si>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</si>
  <si>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</si>
  <si>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</si>
  <si>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</si>
  <si>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</si>
  <si>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</si>
  <si>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</si>
  <si>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</si>
  <si>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</si>
  <si>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</si>
  <si>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</si>
  <si>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</si>
  <si>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</si>
  <si>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</si>
  <si>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</si>
  <si>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</si>
  <si>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</si>
  <si>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</si>
  <si>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</si>
  <si>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</si>
  <si>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</si>
  <si>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</si>
  <si>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</si>
  <si>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</si>
  <si>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</si>
  <si>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</si>
  <si>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</si>
  <si>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</si>
  <si>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</si>
  <si>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</si>
  <si>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</si>
  <si>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</si>
  <si>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</si>
  <si>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</si>
  <si>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</si>
  <si>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</si>
  <si>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</si>
  <si>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</si>
  <si>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</si>
  <si>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</si>
  <si>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</si>
  <si>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</si>
  <si>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</si>
  <si>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</si>
  <si>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</si>
  <si>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</si>
  <si>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</si>
  <si>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</si>
  <si>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</si>
  <si>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</si>
  <si>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</si>
  <si>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</si>
  <si>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</si>
  <si>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</si>
  <si>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</si>
  <si>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</si>
  <si>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</si>
  <si>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</si>
  <si>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</si>
  <si>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</si>
  <si>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</si>
  <si>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</si>
  <si>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</si>
  <si>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</si>
  <si>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</si>
  <si>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</si>
  <si>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</si>
  <si>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</si>
  <si>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</si>
  <si>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</si>
  <si>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</si>
  <si>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</si>
  <si>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</si>
  <si>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</si>
  <si>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</si>
  <si>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</si>
  <si>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</si>
  <si>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</si>
  <si>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</si>
  <si>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</si>
  <si>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</si>
  <si>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</si>
  <si>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</si>
  <si>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</si>
  <si>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</si>
  <si>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</si>
  <si>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</si>
  <si>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</si>
  <si>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</si>
  <si>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</si>
  <si>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</si>
  <si>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</si>
  <si>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</si>
  <si>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</si>
  <si>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</si>
  <si>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</si>
  <si>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</si>
  <si>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</si>
  <si>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</si>
  <si>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</si>
  <si>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</si>
  <si>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</si>
  <si>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</si>
  <si>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</si>
  <si>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</si>
  <si>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</si>
  <si>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</si>
  <si>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</si>
  <si>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</si>
  <si>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</si>
  <si>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</si>
  <si>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</si>
  <si>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</si>
  <si>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</si>
  <si>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</si>
  <si>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</si>
  <si>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</si>
  <si>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</si>
  <si>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</si>
  <si>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</si>
  <si>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</si>
  <si>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</si>
  <si>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</si>
  <si>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</si>
  <si>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</si>
  <si>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</si>
  <si>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</si>
  <si>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</si>
  <si>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</si>
  <si>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</si>
  <si>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</si>
  <si>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</si>
  <si>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</si>
  <si>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</si>
  <si>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</si>
  <si>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</si>
  <si>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</si>
  <si>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</si>
  <si>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</si>
  <si>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</si>
  <si>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</si>
  <si>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</si>
  <si>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</si>
  <si>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</si>
  <si>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</si>
  <si>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</si>
  <si>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</si>
  <si>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</si>
  <si>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</si>
  <si>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</si>
  <si>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</si>
  <si>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</si>
  <si>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</si>
  <si>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</si>
  <si>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</si>
  <si>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</si>
  <si>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</si>
  <si>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</si>
  <si>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</si>
  <si>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</si>
  <si>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</si>
  <si>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</si>
  <si>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</si>
  <si>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</si>
  <si>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</si>
  <si>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</si>
  <si>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</si>
  <si>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</si>
  <si>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</si>
  <si>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</si>
  <si>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</si>
  <si>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</si>
  <si>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</si>
  <si>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</si>
  <si>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</si>
  <si>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</si>
  <si>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</si>
  <si>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</si>
  <si>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</si>
  <si>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</si>
  <si>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</si>
  <si>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</si>
  <si>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</si>
  <si>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</si>
  <si>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</si>
  <si>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</si>
  <si>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</si>
  <si>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</si>
  <si>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</si>
  <si>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</si>
  <si>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</si>
  <si>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</si>
  <si>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</si>
  <si>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</si>
  <si>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</si>
  <si>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</si>
  <si>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</si>
  <si>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</si>
  <si>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</si>
  <si>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</si>
  <si>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</si>
  <si>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</si>
  <si>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</si>
  <si>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</si>
  <si>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</si>
  <si>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</si>
  <si>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</si>
  <si>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</si>
  <si>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</si>
  <si>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</si>
  <si>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</si>
  <si>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</si>
  <si>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</si>
  <si>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</si>
  <si>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</si>
  <si>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</si>
  <si>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</si>
  <si>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</si>
  <si>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</si>
  <si>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</si>
  <si>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</si>
  <si>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</si>
  <si>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</si>
  <si>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</si>
  <si>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</si>
  <si>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</si>
  <si>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</si>
  <si>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</si>
  <si>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</si>
  <si>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</si>
  <si>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</si>
  <si>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</si>
  <si>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</si>
  <si>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</si>
  <si>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</si>
  <si>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</si>
  <si>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</si>
  <si>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</si>
  <si>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</si>
  <si>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</si>
  <si>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</si>
  <si>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</si>
  <si>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</si>
  <si>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</si>
  <si>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</si>
  <si>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</si>
  <si>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</si>
  <si>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</si>
  <si>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</si>
  <si>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</si>
  <si>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</si>
  <si>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</si>
  <si>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</si>
  <si>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</si>
  <si>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</si>
  <si>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</si>
  <si>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</si>
  <si>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</si>
  <si>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</si>
  <si>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</si>
  <si>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</si>
  <si>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</si>
  <si>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</si>
  <si>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</si>
  <si>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</si>
  <si>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</si>
  <si>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</si>
  <si>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</si>
  <si>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</si>
  <si>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</si>
  <si>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</si>
  <si>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</si>
  <si>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</si>
  <si>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</si>
  <si>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</si>
  <si>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</si>
  <si>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</si>
  <si>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</si>
  <si>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</si>
  <si>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</si>
  <si>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</si>
  <si>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</si>
  <si>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</si>
  <si>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</si>
  <si>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</si>
  <si>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</si>
  <si>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</si>
  <si>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</si>
  <si>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</si>
  <si>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</si>
  <si>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</si>
  <si>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</si>
  <si>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</si>
  <si>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</si>
  <si>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</si>
  <si>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</si>
  <si>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</si>
  <si>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</si>
  <si>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</si>
  <si>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</si>
  <si>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</si>
  <si>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</si>
  <si>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</si>
  <si>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</si>
  <si>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</si>
  <si>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</si>
  <si>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</si>
  <si>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</si>
  <si>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</si>
  <si>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</si>
  <si>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</si>
  <si>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</si>
  <si>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</si>
  <si>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</si>
  <si>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</si>
  <si>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</si>
  <si>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</si>
  <si>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</si>
  <si>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</si>
  <si>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</si>
  <si>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</si>
  <si>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</si>
  <si>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</si>
  <si>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</si>
  <si>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</si>
  <si>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</si>
  <si>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</si>
  <si>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</si>
  <si>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</si>
  <si>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</si>
  <si>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</si>
  <si>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</si>
  <si>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</si>
  <si>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</si>
  <si>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</si>
  <si>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</si>
  <si>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</si>
  <si>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</si>
  <si>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</si>
  <si>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</si>
  <si>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</si>
  <si>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</si>
  <si>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</si>
  <si>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</si>
  <si>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</si>
  <si>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</si>
  <si>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</si>
  <si>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</si>
  <si>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</si>
  <si>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</si>
  <si>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</si>
  <si>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</si>
  <si>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</si>
  <si>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</si>
  <si>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</si>
  <si>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</si>
  <si>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</si>
  <si>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</si>
  <si>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</si>
  <si>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</si>
  <si>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</si>
  <si>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</si>
  <si>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</si>
  <si>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</si>
  <si>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</si>
  <si>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</si>
  <si>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</si>
  <si>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</si>
  <si>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</si>
  <si>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</si>
  <si>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</si>
  <si>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</si>
  <si>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</si>
  <si>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</si>
  <si>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</si>
  <si>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</si>
  <si>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</si>
  <si>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</si>
  <si>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</si>
  <si>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</si>
  <si>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</si>
  <si>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</si>
  <si>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</si>
  <si>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</si>
  <si>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</si>
  <si>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</si>
  <si>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</si>
  <si>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</si>
  <si>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</si>
  <si>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</si>
  <si>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</si>
  <si>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</si>
  <si>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</si>
  <si>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</si>
  <si>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</si>
  <si>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</si>
  <si>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</si>
  <si>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</si>
  <si>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</si>
  <si>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</si>
  <si>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</si>
  <si>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</si>
  <si>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</si>
  <si>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</si>
  <si>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</si>
  <si>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</si>
  <si>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</si>
  <si>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</si>
  <si>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</si>
  <si>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</si>
  <si>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</si>
  <si>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</si>
  <si>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</si>
  <si>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</si>
  <si>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</si>
  <si>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</si>
  <si>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</si>
  <si>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</si>
  <si>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</si>
  <si>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</si>
  <si>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</si>
  <si>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</si>
  <si>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</si>
  <si>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</si>
  <si>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</si>
  <si>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</si>
  <si>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</si>
  <si>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</si>
  <si>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</si>
  <si>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</si>
  <si>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</si>
  <si>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</si>
  <si>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</si>
  <si>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</si>
  <si>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</si>
  <si>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</si>
  <si>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</si>
  <si>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</si>
  <si>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</si>
  <si>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</si>
  <si>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</si>
  <si>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</si>
  <si>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</si>
  <si>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</si>
  <si>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</si>
  <si>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</si>
  <si>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</si>
  <si>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</si>
  <si>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</si>
  <si>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</si>
  <si>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</si>
  <si>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</si>
  <si>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</si>
  <si>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</si>
  <si>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</si>
  <si>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</si>
  <si>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</si>
  <si>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</si>
  <si>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</si>
  <si>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</si>
  <si>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</si>
  <si>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</si>
  <si>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</si>
  <si>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</si>
  <si>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</si>
  <si>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</si>
  <si>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</si>
  <si>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</si>
  <si>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</si>
  <si>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</si>
  <si>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</si>
  <si>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</si>
  <si>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</si>
  <si>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</si>
  <si>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</si>
  <si>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</si>
  <si>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</si>
  <si>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</si>
  <si>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</si>
  <si>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</si>
  <si>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</si>
  <si>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</si>
  <si>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</si>
  <si>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</si>
  <si>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</si>
  <si>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</si>
  <si>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</si>
  <si>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</si>
  <si>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</si>
  <si>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</si>
  <si>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</si>
  <si>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</si>
  <si>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</si>
  <si>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</si>
  <si>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</si>
  <si>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</si>
  <si>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</si>
  <si>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</si>
  <si>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</si>
  <si>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</si>
  <si>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</si>
  <si>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</si>
  <si>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</si>
  <si>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</si>
  <si>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</si>
  <si>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</si>
  <si>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</si>
  <si>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</si>
  <si>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</si>
  <si>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</si>
  <si>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</si>
  <si>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</si>
  <si>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</si>
  <si>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</si>
  <si>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</si>
  <si>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</si>
  <si>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</si>
  <si>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</si>
  <si>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</si>
  <si>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</si>
  <si>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</si>
  <si>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</si>
  <si>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</si>
  <si>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</si>
  <si>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</si>
  <si>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</si>
  <si>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</si>
  <si>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</si>
  <si>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</si>
  <si>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</si>
  <si>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</si>
  <si>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</si>
  <si>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</si>
  <si>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</si>
  <si>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</si>
  <si>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</si>
  <si>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</si>
  <si>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</si>
  <si>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</si>
  <si>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</si>
  <si>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</si>
  <si>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</si>
  <si>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</si>
  <si>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</si>
  <si>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</si>
  <si>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</si>
  <si>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</si>
  <si>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</si>
  <si>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</si>
  <si>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</si>
  <si>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</si>
  <si>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</si>
  <si>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</si>
  <si>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</si>
  <si>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</si>
  <si>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</si>
  <si>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</si>
  <si>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</si>
  <si>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</si>
  <si>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</si>
  <si>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</si>
  <si>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</si>
  <si>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</si>
  <si>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</si>
  <si>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</si>
  <si>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</si>
  <si>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</si>
  <si>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</si>
  <si>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</si>
  <si>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</si>
  <si>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</si>
  <si>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</si>
  <si>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</si>
  <si>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</si>
  <si>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</si>
  <si>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</si>
  <si>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</si>
  <si>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</si>
  <si>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</si>
  <si>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</si>
  <si>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</si>
  <si>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</si>
  <si>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</si>
  <si>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</si>
  <si>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</si>
  <si>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</si>
  <si>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</si>
  <si>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</si>
  <si>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</si>
  <si>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</si>
  <si>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</si>
  <si>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</si>
  <si>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</si>
  <si>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</si>
  <si>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</si>
  <si>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</si>
  <si>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</si>
  <si>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</si>
  <si>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</si>
  <si>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</si>
  <si>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</si>
  <si>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</si>
  <si>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</si>
  <si>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</si>
  <si>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</si>
  <si>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</si>
  <si>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</si>
  <si>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</si>
  <si>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</si>
  <si>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</si>
  <si>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</si>
  <si>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</si>
  <si>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</si>
  <si>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</si>
  <si>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</si>
  <si>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</si>
  <si>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</si>
  <si>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</si>
  <si>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</si>
  <si>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</si>
  <si>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</si>
  <si>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</si>
  <si>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</si>
  <si>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</si>
  <si>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</si>
  <si>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</si>
  <si>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</si>
  <si>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</si>
  <si>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</si>
  <si>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</si>
  <si>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</si>
  <si>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</si>
  <si>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</si>
  <si>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</si>
  <si>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</si>
  <si>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</si>
  <si>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</si>
  <si>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</si>
  <si>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</si>
  <si>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</si>
  <si>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</si>
  <si>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</si>
  <si>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</si>
  <si>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</si>
  <si>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</si>
  <si>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</si>
  <si>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</si>
  <si>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</si>
  <si>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</si>
  <si>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</si>
  <si>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</si>
  <si>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</si>
  <si>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</si>
  <si>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</si>
  <si>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</si>
  <si>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</si>
  <si>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</si>
  <si>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</si>
  <si>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</si>
  <si>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</si>
  <si>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</si>
  <si>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</si>
  <si>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</si>
  <si>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</si>
  <si>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</si>
  <si>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</si>
  <si>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</si>
  <si>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</si>
  <si>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</si>
  <si>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</si>
  <si>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</si>
  <si>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</si>
  <si>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</si>
  <si>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</si>
  <si>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</si>
  <si>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</si>
  <si>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</si>
  <si>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</si>
  <si>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</si>
  <si>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</si>
  <si>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</si>
  <si>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</si>
  <si>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</si>
  <si>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</si>
  <si>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</si>
  <si>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</si>
  <si>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</si>
  <si>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</si>
  <si>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</si>
  <si>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</si>
  <si>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</si>
  <si>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</si>
  <si>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</si>
  <si>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</si>
  <si>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</si>
  <si>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</si>
  <si>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</si>
  <si>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</si>
  <si>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</si>
  <si>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</si>
  <si>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</si>
  <si>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</si>
  <si>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</si>
  <si>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</si>
  <si>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</si>
  <si>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</si>
  <si>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</si>
  <si>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</si>
  <si>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</si>
  <si>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</si>
  <si>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</si>
  <si>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</si>
  <si>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</si>
  <si>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</si>
  <si>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</si>
  <si>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</si>
  <si>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</si>
  <si>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</si>
  <si>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</si>
  <si>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</si>
  <si>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</si>
  <si>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</si>
  <si>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</si>
  <si>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</si>
  <si>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</si>
  <si>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</si>
  <si>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</si>
  <si>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</si>
  <si>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</si>
  <si>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</si>
  <si>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</si>
  <si>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</si>
  <si>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</si>
  <si>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</si>
  <si>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</si>
  <si>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</si>
  <si>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</si>
  <si>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</si>
  <si>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</si>
  <si>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</si>
  <si>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</si>
  <si>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</si>
  <si>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</si>
  <si>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</si>
  <si>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</si>
  <si>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</si>
  <si>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</si>
  <si>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</si>
  <si>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</si>
  <si>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</si>
  <si>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</si>
  <si>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</si>
  <si>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</si>
  <si>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</si>
  <si>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</si>
  <si>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</si>
  <si>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</si>
  <si>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</si>
  <si>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</si>
  <si>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</si>
  <si>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</si>
  <si>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</si>
  <si>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</si>
  <si>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</si>
  <si>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</si>
  <si>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</si>
  <si>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</si>
  <si>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</si>
  <si>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</si>
  <si>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</si>
  <si>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</si>
  <si>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</si>
  <si>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</si>
  <si>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</si>
  <si>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</si>
  <si>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</si>
  <si>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</si>
  <si>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</si>
  <si>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</si>
  <si>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</si>
  <si>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</si>
  <si>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</si>
  <si>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</si>
  <si>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</si>
  <si>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</si>
  <si>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</si>
  <si>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</si>
  <si>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</si>
  <si>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</si>
  <si>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</si>
  <si>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</si>
  <si>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</si>
  <si>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</si>
  <si>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</si>
  <si>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</si>
  <si>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</si>
  <si>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</si>
  <si>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</si>
  <si>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</si>
  <si>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</si>
  <si>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</si>
  <si>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</si>
  <si>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</si>
  <si>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</si>
  <si>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</si>
  <si>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</si>
  <si>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</si>
  <si>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</si>
  <si>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</si>
  <si>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</si>
  <si>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</si>
  <si>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</si>
  <si>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</si>
  <si>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</si>
  <si>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</si>
  <si>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</si>
  <si>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</si>
  <si>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</si>
  <si>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</si>
  <si>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</si>
  <si>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</si>
  <si>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</si>
  <si>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</si>
  <si>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</si>
  <si>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</si>
  <si>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</si>
  <si>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</si>
  <si>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</si>
  <si>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</si>
  <si>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</si>
  <si>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</si>
  <si>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</si>
  <si>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</si>
  <si>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</si>
  <si>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</si>
  <si>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</si>
  <si>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</si>
  <si>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</si>
  <si>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</si>
  <si>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</si>
  <si>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</si>
  <si>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</si>
  <si>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</si>
  <si>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</si>
  <si>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</si>
  <si>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</si>
  <si>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</si>
  <si>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</si>
  <si>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</si>
  <si>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</si>
  <si>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</si>
  <si>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</si>
  <si>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</si>
  <si>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</si>
  <si>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</si>
  <si>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</si>
  <si>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</si>
  <si>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</si>
  <si>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</si>
  <si>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</si>
  <si>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</si>
  <si>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</si>
  <si>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</si>
  <si>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</si>
  <si>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</si>
  <si>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</si>
  <si>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</si>
  <si>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</si>
  <si>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</si>
  <si>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</si>
  <si>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</si>
  <si>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</si>
  <si>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</si>
  <si>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</si>
  <si>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</si>
  <si>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</si>
  <si>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</si>
  <si>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</si>
  <si>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</si>
  <si>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</si>
  <si>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</si>
  <si>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</si>
  <si>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</si>
  <si>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</si>
  <si>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</si>
  <si>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</si>
  <si>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</si>
  <si>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</si>
  <si>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</si>
  <si>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</si>
  <si>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</si>
  <si>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</si>
  <si>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</si>
  <si>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</si>
  <si>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</si>
  <si>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</si>
  <si>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</si>
  <si>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</si>
  <si>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</si>
  <si>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</si>
  <si>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</si>
  <si>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</si>
  <si>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</si>
  <si>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</si>
  <si>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</si>
  <si>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</si>
  <si>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</si>
  <si>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</si>
  <si>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</si>
  <si>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</si>
  <si>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</si>
  <si>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</si>
  <si>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</si>
  <si>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</si>
  <si>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</si>
  <si>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</si>
  <si>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</si>
  <si>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</si>
  <si>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</si>
  <si>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</si>
  <si>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</si>
  <si>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</si>
  <si>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</si>
  <si>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</si>
  <si>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</si>
  <si>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</si>
  <si>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</si>
  <si>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</si>
  <si>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</si>
  <si>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</si>
  <si>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</si>
  <si>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</si>
  <si>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</si>
  <si>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</si>
  <si>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</si>
  <si>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</si>
  <si>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</si>
  <si>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</si>
  <si>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</si>
  <si>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</si>
  <si>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</si>
  <si>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</si>
  <si>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</si>
  <si>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</si>
  <si>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</si>
  <si>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</si>
  <si>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</si>
  <si>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</si>
  <si>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</si>
  <si>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</si>
  <si>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</si>
  <si>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</si>
  <si>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</si>
  <si>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</si>
  <si>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</si>
  <si>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</si>
  <si>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</si>
  <si>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</si>
  <si>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</si>
  <si>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</si>
  <si>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</si>
  <si>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</si>
  <si>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</si>
  <si>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</si>
  <si>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</si>
  <si>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</si>
  <si>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</si>
  <si>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</si>
  <si>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</si>
  <si>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</si>
  <si>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</si>
  <si>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</si>
  <si>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</si>
  <si>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</si>
  <si>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</si>
  <si>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</si>
  <si>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</si>
  <si>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</si>
  <si>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</si>
  <si>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</si>
  <si>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</si>
  <si>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</si>
  <si>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</si>
  <si>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</si>
  <si>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</si>
  <si>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</si>
  <si>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</si>
  <si>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</si>
  <si>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</si>
  <si>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</si>
  <si>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</si>
  <si>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</si>
  <si>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</si>
  <si>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</si>
  <si>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</si>
  <si>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</si>
  <si>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</si>
  <si>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</si>
  <si>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</si>
  <si>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</si>
  <si>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</si>
  <si>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</si>
  <si>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</si>
  <si>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</si>
  <si>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</si>
  <si>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</si>
  <si>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</si>
  <si>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</si>
  <si>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</si>
  <si>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</si>
  <si>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</si>
  <si>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</si>
  <si>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</si>
  <si>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</si>
  <si>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</si>
  <si>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</si>
  <si>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</si>
  <si>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</si>
  <si>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</si>
  <si>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</si>
  <si>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</si>
  <si>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</si>
  <si>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</si>
  <si>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</si>
  <si>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</si>
  <si>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</si>
  <si>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</si>
  <si>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</si>
  <si>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</si>
  <si>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</si>
  <si>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</si>
  <si>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</si>
  <si>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</si>
  <si>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</si>
  <si>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</si>
  <si>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</si>
  <si>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</si>
  <si>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</si>
  <si>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</si>
  <si>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</si>
  <si>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</si>
  <si>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</si>
  <si>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</si>
  <si>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</si>
  <si>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</si>
  <si>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</si>
  <si>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</si>
  <si>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</si>
  <si>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</si>
  <si>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</si>
  <si>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</si>
  <si>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</si>
  <si>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</si>
  <si>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</si>
  <si>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</si>
  <si>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</si>
  <si>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</si>
  <si>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</si>
  <si>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</si>
  <si>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</si>
  <si>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</si>
  <si>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</si>
  <si>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</si>
  <si>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</si>
  <si>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</si>
  <si>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</si>
  <si>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</si>
  <si>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</si>
  <si>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</si>
  <si>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</si>
  <si>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</si>
  <si>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</si>
  <si>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</si>
  <si>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</si>
  <si>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</si>
  <si>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</si>
  <si>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</si>
  <si>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</si>
  <si>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</si>
  <si>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</si>
  <si>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</si>
  <si>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</si>
  <si>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</si>
  <si>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</si>
  <si>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</si>
  <si>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</si>
  <si>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</si>
  <si>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</si>
  <si>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</si>
  <si>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</si>
  <si>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</si>
  <si>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</si>
  <si>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</si>
  <si>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</si>
  <si>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</si>
  <si>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</si>
  <si>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</si>
  <si>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</si>
  <si>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</si>
  <si>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</si>
  <si>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</si>
  <si>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</si>
  <si>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</si>
  <si>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</si>
  <si>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</si>
  <si>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</si>
  <si>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</si>
  <si>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</si>
  <si>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</si>
  <si>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</si>
  <si>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</si>
  <si>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</si>
  <si>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</si>
  <si>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</si>
  <si>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</si>
  <si>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</si>
  <si>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</si>
  <si>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</si>
  <si>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</si>
  <si>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</si>
  <si>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</si>
  <si>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</si>
  <si>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</si>
  <si>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</si>
  <si>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</si>
  <si>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</si>
  <si>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</si>
  <si>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</si>
  <si>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</si>
  <si>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</si>
  <si>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</si>
  <si>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</si>
  <si>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</si>
  <si>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</si>
  <si>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</si>
  <si>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</si>
  <si>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</si>
  <si>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</si>
  <si>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</si>
  <si>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</si>
  <si>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</si>
  <si>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</si>
  <si>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</si>
  <si>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</si>
  <si>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</si>
  <si>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</si>
  <si>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</si>
  <si>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</si>
  <si>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</si>
  <si>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</si>
  <si>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</si>
  <si>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</si>
  <si>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</si>
  <si>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</si>
  <si>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</si>
  <si>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</si>
  <si>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</si>
  <si>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</si>
  <si>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</si>
  <si>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</si>
  <si>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</si>
  <si>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</si>
  <si>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</si>
  <si>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</si>
  <si>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</si>
  <si>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</si>
  <si>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</si>
  <si>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</si>
  <si>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</si>
  <si>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</si>
  <si>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</si>
  <si>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</si>
  <si>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</si>
  <si>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</si>
  <si>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</si>
  <si>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</si>
  <si>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</si>
  <si>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</si>
  <si>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</si>
  <si>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</si>
  <si>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</si>
  <si>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</si>
  <si>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</si>
  <si>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</si>
  <si>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</si>
  <si>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</si>
  <si>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</si>
  <si>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</si>
  <si>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</si>
  <si>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</si>
  <si>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</si>
  <si>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</si>
  <si>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</si>
  <si>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</si>
  <si>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</si>
  <si>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</si>
  <si>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</si>
  <si>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</si>
  <si>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</si>
  <si>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</si>
  <si>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</si>
  <si>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</si>
  <si>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</si>
  <si>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</si>
  <si>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</si>
  <si>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</si>
  <si>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</si>
  <si>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</si>
  <si>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</si>
  <si>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</si>
  <si>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</si>
  <si>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</si>
  <si>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</si>
  <si>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</si>
  <si>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</si>
  <si>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</si>
  <si>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</si>
  <si>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</si>
  <si>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</si>
  <si>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</si>
  <si>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</si>
  <si>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</si>
  <si>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</si>
  <si>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</si>
  <si>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</si>
  <si>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</si>
  <si>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</si>
  <si>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</si>
  <si>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</si>
  <si>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</si>
  <si>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</si>
  <si>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</si>
  <si>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</si>
  <si>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</si>
  <si>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</si>
  <si>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</si>
  <si>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</si>
  <si>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</si>
  <si>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</si>
  <si>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</si>
  <si>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</si>
  <si>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</si>
  <si>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</si>
  <si>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</si>
  <si>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</si>
  <si>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</si>
  <si>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</si>
  <si>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</si>
  <si>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</si>
  <si>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</si>
  <si>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</si>
  <si>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</si>
  <si>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</si>
  <si>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</si>
  <si>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</si>
  <si>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</si>
  <si>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</si>
  <si>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</si>
  <si>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</si>
  <si>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</si>
  <si>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</si>
  <si>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</si>
  <si>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</si>
  <si>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</si>
  <si>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</si>
  <si>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</si>
  <si>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</si>
  <si>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</si>
  <si>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</si>
  <si>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</si>
  <si>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</si>
  <si>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</si>
  <si>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</si>
  <si>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</si>
  <si>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</si>
  <si>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</si>
  <si>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</si>
  <si>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</si>
  <si>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</si>
  <si>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</si>
  <si>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</si>
  <si>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</si>
  <si>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</si>
  <si>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</si>
  <si>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</si>
  <si>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</si>
  <si>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</si>
  <si>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</si>
  <si>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</si>
  <si>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</si>
  <si>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</si>
  <si>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</si>
  <si>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</si>
  <si>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</si>
  <si>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</si>
  <si>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</si>
  <si>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</si>
  <si>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</si>
  <si>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</si>
  <si>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</si>
  <si>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</si>
  <si>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</si>
  <si>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</si>
  <si>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</si>
  <si>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</si>
  <si>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</si>
  <si>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</si>
  <si>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</si>
  <si>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</si>
  <si>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</si>
  <si>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</si>
  <si>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</si>
  <si>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</si>
  <si>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</si>
  <si>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</si>
  <si>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</si>
  <si>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</si>
  <si>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</si>
  <si>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</si>
  <si>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</si>
  <si>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</si>
  <si>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</si>
  <si>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</si>
  <si>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</si>
  <si>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</si>
  <si>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</si>
  <si>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</si>
  <si>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</si>
  <si>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</si>
  <si>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</si>
  <si>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</si>
  <si>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</si>
  <si>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</si>
  <si>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</si>
  <si>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</si>
  <si>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</si>
  <si>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</si>
  <si>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</si>
  <si>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</si>
  <si>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</si>
  <si>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</si>
  <si>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</si>
  <si>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</si>
  <si>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</si>
  <si>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</si>
  <si>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</si>
  <si>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</si>
  <si>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</si>
  <si>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</si>
  <si>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</si>
  <si>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</si>
  <si>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</si>
  <si>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</si>
  <si>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</si>
  <si>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</si>
  <si>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</si>
  <si>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</si>
  <si>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</si>
  <si>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</si>
  <si>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</si>
  <si>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</si>
  <si>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</si>
  <si>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</si>
  <si>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</si>
  <si>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</si>
  <si>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</si>
  <si>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</si>
  <si>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</si>
  <si>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</si>
  <si>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</si>
  <si>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</si>
  <si>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</si>
  <si>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</si>
  <si>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</si>
  <si>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</si>
  <si>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</si>
  <si>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</si>
  <si>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</si>
  <si>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</si>
  <si>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</si>
  <si>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</si>
  <si>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</si>
  <si>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</si>
  <si>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</si>
  <si>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</si>
  <si>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</si>
  <si>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</si>
  <si>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</si>
  <si>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</si>
  <si>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</si>
  <si>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</si>
  <si>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</si>
  <si>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</si>
  <si>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</si>
  <si>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</si>
  <si>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</si>
  <si>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</si>
  <si>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</si>
  <si>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</si>
  <si>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</si>
  <si>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</si>
  <si>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</si>
  <si>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</si>
  <si>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</si>
  <si>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</si>
  <si>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</si>
  <si>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</si>
  <si>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</si>
  <si>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</si>
  <si>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</si>
  <si>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</si>
  <si>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</si>
  <si>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</si>
  <si>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</si>
  <si>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</si>
  <si>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</si>
  <si>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</si>
  <si>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</si>
  <si>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</si>
  <si>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</si>
  <si>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</si>
  <si>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</si>
  <si>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</si>
  <si>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</si>
  <si>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</si>
  <si>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</si>
  <si>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</si>
  <si>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</si>
  <si>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</si>
  <si>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</si>
  <si>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</si>
  <si>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</si>
  <si>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</si>
  <si>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</si>
  <si>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</si>
  <si>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</si>
  <si>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</si>
  <si>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</si>
  <si>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</si>
  <si>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</si>
  <si>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</si>
  <si>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</si>
  <si>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</si>
  <si>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</si>
  <si>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</si>
  <si>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</si>
  <si>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</si>
  <si>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</si>
  <si>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</si>
  <si>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</si>
  <si>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</si>
  <si>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</si>
  <si>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</si>
  <si>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</si>
  <si>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</si>
  <si>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</si>
  <si>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</si>
  <si>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</si>
  <si>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</si>
  <si>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</si>
  <si>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</si>
  <si>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</si>
  <si>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</si>
  <si>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</si>
  <si>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</si>
  <si>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</si>
  <si>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</si>
  <si>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</si>
  <si>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</si>
  <si>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</si>
  <si>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</si>
  <si>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</si>
  <si>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</si>
  <si>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</si>
  <si>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</si>
  <si>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</si>
  <si>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</si>
  <si>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</si>
  <si>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</si>
  <si>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</si>
  <si>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</si>
  <si>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</si>
  <si>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</si>
  <si>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</si>
  <si>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</si>
  <si>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</si>
  <si>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</si>
  <si>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</si>
  <si>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</si>
  <si>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</si>
  <si>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</si>
  <si>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</si>
  <si>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</si>
  <si>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</si>
  <si>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</si>
  <si>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</si>
  <si>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</si>
  <si>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</si>
  <si>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</si>
  <si>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</si>
  <si>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</si>
  <si>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</si>
  <si>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</si>
  <si>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</si>
  <si>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</si>
  <si>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</si>
  <si>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</si>
  <si>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</si>
  <si>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</si>
  <si>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</si>
  <si>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</si>
  <si>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</si>
  <si>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</si>
  <si>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</si>
  <si>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</si>
  <si>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</si>
  <si>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</si>
  <si>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</si>
  <si>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</si>
  <si>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</si>
  <si>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</si>
  <si>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</si>
  <si>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</si>
  <si>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</si>
  <si>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</si>
  <si>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</si>
  <si>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</si>
  <si>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</si>
  <si>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</si>
  <si>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</si>
  <si>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</si>
  <si>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</si>
  <si>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</si>
  <si>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</si>
  <si>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</si>
  <si>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</si>
  <si>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</si>
  <si>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</si>
  <si>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</si>
  <si>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</si>
  <si>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</si>
  <si>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</si>
  <si>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</si>
  <si>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</si>
  <si>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</si>
  <si>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</si>
  <si>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</si>
  <si>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</si>
  <si>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</si>
  <si>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</si>
  <si>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</si>
  <si>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</si>
  <si>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</si>
  <si>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</si>
  <si>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</si>
  <si>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</si>
  <si>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</si>
  <si>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</si>
  <si>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</si>
  <si>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</si>
  <si>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</si>
  <si>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</si>
  <si>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</si>
  <si>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</si>
  <si>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</si>
  <si>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</si>
  <si>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</si>
  <si>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</si>
  <si>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</si>
  <si>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</si>
  <si>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</si>
  <si>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</si>
  <si>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</si>
  <si>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</si>
  <si>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</si>
  <si>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</si>
  <si>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</si>
  <si>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</si>
  <si>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</si>
  <si>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</si>
  <si>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</si>
  <si>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</si>
  <si>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</si>
  <si>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</si>
  <si>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</si>
  <si>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</si>
  <si>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</si>
  <si>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</si>
  <si>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</si>
  <si>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</si>
  <si>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</si>
  <si>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</si>
  <si>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</si>
  <si>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</si>
  <si>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</si>
  <si>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</si>
  <si>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</si>
  <si>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</si>
  <si>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</si>
  <si>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</si>
  <si>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</si>
  <si>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</si>
  <si>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</si>
  <si>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</si>
  <si>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</si>
  <si>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</si>
  <si>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</si>
  <si>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</si>
  <si>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</si>
  <si>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</si>
  <si>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</si>
  <si>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</si>
  <si>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</si>
  <si>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</si>
  <si>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</si>
  <si>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</si>
  <si>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</si>
  <si>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</si>
  <si>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</si>
  <si>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</si>
  <si>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</si>
  <si>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</si>
  <si>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</si>
  <si>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</si>
  <si>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</si>
  <si>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</si>
  <si>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</si>
  <si>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</si>
  <si>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</si>
  <si>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</si>
  <si>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</si>
  <si>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</si>
  <si>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</si>
  <si>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</si>
  <si>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</si>
  <si>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</si>
  <si>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</si>
  <si>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</si>
  <si>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</si>
  <si>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</si>
  <si>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</si>
  <si>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</si>
  <si>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</si>
  <si>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</si>
  <si>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</si>
  <si>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</si>
  <si>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</si>
  <si>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</si>
  <si>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</si>
  <si>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</si>
  <si>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</si>
  <si>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</si>
  <si>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</si>
  <si>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</si>
  <si>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</si>
  <si>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</si>
  <si>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</si>
  <si>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</si>
  <si>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</si>
  <si>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</si>
  <si>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</si>
  <si>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</si>
  <si>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</si>
  <si>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</si>
  <si>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</si>
  <si>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</si>
  <si>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</si>
  <si>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</si>
  <si>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</si>
  <si>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</si>
  <si>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</si>
  <si>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</si>
  <si>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</si>
  <si>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</si>
  <si>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</si>
  <si>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</si>
  <si>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</si>
  <si>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</si>
  <si>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</si>
  <si>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</si>
  <si>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</si>
  <si>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</si>
  <si>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</si>
  <si>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</si>
  <si>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</si>
  <si>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</si>
  <si>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</si>
  <si>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</si>
  <si>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</si>
  <si>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</si>
  <si>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</si>
  <si>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</si>
  <si>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</si>
  <si>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</si>
  <si>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</si>
  <si>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</si>
  <si>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</si>
  <si>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</si>
  <si>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</si>
  <si>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</si>
  <si>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</si>
  <si>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</si>
  <si>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</si>
  <si>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</si>
  <si>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</si>
  <si>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</si>
  <si>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</si>
  <si>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</si>
  <si>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</si>
  <si>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</si>
  <si>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</si>
  <si>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</si>
  <si>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</si>
  <si>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</si>
  <si>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</si>
  <si>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</si>
  <si>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</si>
  <si>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</si>
  <si>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</si>
  <si>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</si>
  <si>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</si>
  <si>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</si>
  <si>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</si>
  <si>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</si>
  <si>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</si>
  <si>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</si>
  <si>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</si>
  <si>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</si>
  <si>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</si>
  <si>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</si>
  <si>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</si>
  <si>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</si>
  <si>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</si>
  <si>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</si>
  <si>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</si>
  <si>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</si>
  <si>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</si>
  <si>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</si>
  <si>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</si>
  <si>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</si>
  <si>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</si>
  <si>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</si>
  <si>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</si>
  <si>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</si>
  <si>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</si>
  <si>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</si>
  <si>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</si>
  <si>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</si>
  <si>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</si>
  <si>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</si>
  <si>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</si>
  <si>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</si>
  <si>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</si>
  <si>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</si>
  <si>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</si>
  <si>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</si>
  <si>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</si>
  <si>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</si>
  <si>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</si>
  <si>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</si>
  <si>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</si>
  <si>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</si>
  <si>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</si>
  <si>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</si>
  <si>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</si>
  <si>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</si>
  <si>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</si>
  <si>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</si>
  <si>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</si>
  <si>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</si>
  <si>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</si>
  <si>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</si>
  <si>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</si>
  <si>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</si>
  <si>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</si>
  <si>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</si>
  <si>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</si>
  <si>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</si>
  <si>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</si>
  <si>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</si>
  <si>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</si>
  <si>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</si>
  <si>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</si>
  <si>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</si>
  <si>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</si>
  <si>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</si>
  <si>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</si>
  <si>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</si>
  <si>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</si>
  <si>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</si>
  <si>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</si>
  <si>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</si>
  <si>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</si>
  <si>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</si>
  <si>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</si>
  <si>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</si>
  <si>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</si>
  <si>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</si>
  <si>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</si>
  <si>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</si>
  <si>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</si>
  <si>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</si>
  <si>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</si>
  <si>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</si>
  <si>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</si>
  <si>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</si>
  <si>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</si>
  <si>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</si>
  <si>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</si>
  <si>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</si>
  <si>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</si>
  <si>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</si>
  <si>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</si>
  <si>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</si>
  <si>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</si>
  <si>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</si>
  <si>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</si>
  <si>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</si>
  <si>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</si>
  <si>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</si>
  <si>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</si>
  <si>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</si>
  <si>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</si>
  <si>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</si>
  <si>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</si>
  <si>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</si>
  <si>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</si>
  <si>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</si>
  <si>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</si>
  <si>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</si>
  <si>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</si>
  <si>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</si>
  <si>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</si>
  <si>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</si>
  <si>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</si>
  <si>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</si>
  <si>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</si>
  <si>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</si>
  <si>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</si>
  <si>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</si>
  <si>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</si>
  <si>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</si>
  <si>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</si>
  <si>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</si>
  <si>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</si>
  <si>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</si>
  <si>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</si>
  <si>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</si>
  <si>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</si>
  <si>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</si>
  <si>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</si>
  <si>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</si>
  <si>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</si>
  <si>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</si>
  <si>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</si>
  <si>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</si>
  <si>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</si>
  <si>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</si>
  <si>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</si>
  <si>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</si>
  <si>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</si>
  <si>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</si>
  <si>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</si>
  <si>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</si>
  <si>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</si>
  <si>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</si>
  <si>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</si>
  <si>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</si>
  <si>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</si>
  <si>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</si>
  <si>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</si>
  <si>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</si>
  <si>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</si>
  <si>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</si>
  <si>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</si>
  <si>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</si>
  <si>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</si>
  <si>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</si>
  <si>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</si>
  <si>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</si>
  <si>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</si>
  <si>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</si>
  <si>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</si>
  <si>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</si>
  <si>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</si>
  <si>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</si>
  <si>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</si>
  <si>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</si>
  <si>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</si>
  <si>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</si>
  <si>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</si>
  <si>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</si>
  <si>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</si>
  <si>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</si>
  <si>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</si>
  <si>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</si>
  <si>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</si>
  <si>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</si>
  <si>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</si>
  <si>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</si>
  <si>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</si>
  <si>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</si>
  <si>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</si>
  <si>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</si>
  <si>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</si>
  <si>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</si>
  <si>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</si>
  <si>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</si>
  <si>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</si>
  <si>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</si>
  <si>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</si>
  <si>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</si>
  <si>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</si>
  <si>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</si>
  <si>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</si>
  <si>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</si>
  <si>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</si>
  <si>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</si>
  <si>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</si>
  <si>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</si>
  <si>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</si>
  <si>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</si>
  <si>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</si>
  <si>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</si>
  <si>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</si>
  <si>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</si>
  <si>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</si>
  <si>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</si>
  <si>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</si>
  <si>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</si>
  <si>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</si>
  <si>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</si>
  <si>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</si>
  <si>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</si>
  <si>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</si>
  <si>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</si>
  <si>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</si>
  <si>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</si>
  <si>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</si>
  <si>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</si>
  <si>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</si>
  <si>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</si>
  <si>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</si>
  <si>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</si>
  <si>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</si>
  <si>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</si>
  <si>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</si>
  <si>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</si>
  <si>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</si>
  <si>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</si>
  <si>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</si>
  <si>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</si>
  <si>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</si>
  <si>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</si>
  <si>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</si>
  <si>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</si>
  <si>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</si>
  <si>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</si>
  <si>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</si>
  <si>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</si>
  <si>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</si>
  <si>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</si>
  <si>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</si>
  <si>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</si>
  <si>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</si>
  <si>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</si>
  <si>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</si>
  <si>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</si>
  <si>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</si>
  <si>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</si>
  <si>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</si>
  <si>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</si>
  <si>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</si>
  <si>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</si>
  <si>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</si>
  <si>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</si>
  <si>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</si>
  <si>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</si>
  <si>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</si>
  <si>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</si>
  <si>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</si>
  <si>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</si>
  <si>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</si>
  <si>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</si>
  <si>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</si>
  <si>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</si>
  <si>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</si>
  <si>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</si>
  <si>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</si>
  <si>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</si>
  <si>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</si>
  <si>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</si>
  <si>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</si>
  <si>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</si>
  <si>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</si>
  <si>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</si>
  <si>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</si>
  <si>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</si>
  <si>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</si>
  <si>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</si>
  <si>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</si>
  <si>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</si>
  <si>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</si>
  <si>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</si>
  <si>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</si>
  <si>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</si>
  <si>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</si>
  <si>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</si>
  <si>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</si>
  <si>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</si>
  <si>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</si>
  <si>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</si>
  <si>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</si>
  <si>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</si>
  <si>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</si>
  <si>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</si>
  <si>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</si>
  <si>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</si>
  <si>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</si>
  <si>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</si>
  <si>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</si>
  <si>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</si>
  <si>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</si>
  <si>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</si>
  <si>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</si>
  <si>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</si>
  <si>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</si>
  <si>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</si>
  <si>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</si>
  <si>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</si>
  <si>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</si>
  <si>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</si>
  <si>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</si>
  <si>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</si>
  <si>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</si>
  <si>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</si>
  <si>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</si>
  <si>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</si>
  <si>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</si>
  <si>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</si>
  <si>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</si>
  <si>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</si>
  <si>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</si>
  <si>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</si>
  <si>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</si>
  <si>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</si>
  <si>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</si>
  <si>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</si>
  <si>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</si>
  <si>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</si>
  <si>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</si>
  <si>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</si>
  <si>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</si>
  <si>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</si>
  <si>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</si>
  <si>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</si>
  <si>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</si>
  <si>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</si>
  <si>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</si>
  <si>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</si>
  <si>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</si>
  <si>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</si>
  <si>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</si>
  <si>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</si>
  <si>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</si>
  <si>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</si>
  <si>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</si>
  <si>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</si>
  <si>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</si>
  <si>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</si>
  <si>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</si>
  <si>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</si>
  <si>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</si>
  <si>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</si>
  <si>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</si>
  <si>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</si>
  <si>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</si>
  <si>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</si>
  <si>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</si>
  <si>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</si>
  <si>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</si>
  <si>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</si>
  <si>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</si>
  <si>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</si>
  <si>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</si>
  <si>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</si>
  <si>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</si>
  <si>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</si>
  <si>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</si>
  <si>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</si>
  <si>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</si>
  <si>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</si>
  <si>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</si>
  <si>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</si>
  <si>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</si>
  <si>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</si>
  <si>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</si>
  <si>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</si>
  <si>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</si>
  <si>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</si>
  <si>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</si>
  <si>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</si>
  <si>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</si>
  <si>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</si>
  <si>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</si>
  <si>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</si>
  <si>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</si>
  <si>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</si>
  <si>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</si>
  <si>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</si>
  <si>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</si>
  <si>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</si>
  <si>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</si>
  <si>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</si>
  <si>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</si>
  <si>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</si>
  <si>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</si>
  <si>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</si>
  <si>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</si>
  <si>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</si>
  <si>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</si>
  <si>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</si>
  <si>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</si>
  <si>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</si>
  <si>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</si>
  <si>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</si>
  <si>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</si>
  <si>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</si>
  <si>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</si>
  <si>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</si>
  <si>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</si>
  <si>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</si>
  <si>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</si>
  <si>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</si>
  <si>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</si>
  <si>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</si>
  <si>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</si>
  <si>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</si>
  <si>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</si>
  <si>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</si>
  <si>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</si>
  <si>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</si>
  <si>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</si>
  <si>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</si>
  <si>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</si>
  <si>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</si>
  <si>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</si>
  <si>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</si>
  <si>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</si>
  <si>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</si>
  <si>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</si>
  <si>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</si>
  <si>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</si>
  <si>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</si>
  <si>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</si>
  <si>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</si>
  <si>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</si>
  <si>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</si>
  <si>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</si>
  <si>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</si>
  <si>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</si>
  <si>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</si>
  <si>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</si>
  <si>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</si>
  <si>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</si>
  <si>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</si>
  <si>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</si>
  <si>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</si>
  <si>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</si>
  <si>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</si>
  <si>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</si>
  <si>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</si>
  <si>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</si>
  <si>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</si>
  <si>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</si>
  <si>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</si>
  <si>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</si>
  <si>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</si>
  <si>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</si>
  <si>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</si>
  <si>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</si>
  <si>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</si>
  <si>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</si>
  <si>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</si>
  <si>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</si>
  <si>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</si>
  <si>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</si>
  <si>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</si>
  <si>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</si>
  <si>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</si>
  <si>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</si>
  <si>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</si>
  <si>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</si>
  <si>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</si>
  <si>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</si>
  <si>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</si>
  <si>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</si>
  <si>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</si>
  <si>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</si>
  <si>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</si>
  <si>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</si>
  <si>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</si>
  <si>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</si>
  <si>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</si>
  <si>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</si>
  <si>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</si>
  <si>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</si>
  <si>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</si>
  <si>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</si>
  <si>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</si>
  <si>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</si>
  <si>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</si>
  <si>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</si>
  <si>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</si>
  <si>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</si>
  <si>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</si>
  <si>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</si>
  <si>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</si>
  <si>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</si>
  <si>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</si>
  <si>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</si>
  <si>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</si>
  <si>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</si>
  <si>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</si>
  <si>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</si>
  <si>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</si>
  <si>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</si>
  <si>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</si>
  <si>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</si>
  <si>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</si>
  <si>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</si>
  <si>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</si>
  <si>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</si>
  <si>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</si>
  <si>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</si>
  <si>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</si>
  <si>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</si>
  <si>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</si>
  <si>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</si>
  <si>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</si>
  <si>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</si>
  <si>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</si>
  <si>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</si>
  <si>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</si>
  <si>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</si>
  <si>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</si>
  <si>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</si>
  <si>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</si>
  <si>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</si>
  <si>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</si>
  <si>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</si>
  <si>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</si>
  <si>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</si>
  <si>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</si>
  <si>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</si>
  <si>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</si>
  <si>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</si>
  <si>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</si>
  <si>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</si>
  <si>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</si>
  <si>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</si>
  <si>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</si>
  <si>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</si>
  <si>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</si>
  <si>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</si>
  <si>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</si>
  <si>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</si>
  <si>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</si>
  <si>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</si>
  <si>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</si>
  <si>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</si>
  <si>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</si>
  <si>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</si>
  <si>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</si>
  <si>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</si>
  <si>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</si>
  <si>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</si>
  <si>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</si>
  <si>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</si>
  <si>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</si>
  <si>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</si>
  <si>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</si>
  <si>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</si>
  <si>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</si>
  <si>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</si>
  <si>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</si>
  <si>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</si>
  <si>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</si>
  <si>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</si>
  <si>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</si>
  <si>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</si>
  <si>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</si>
  <si>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</si>
  <si>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</si>
  <si>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</si>
  <si>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</si>
  <si>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</si>
  <si>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</si>
  <si>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</si>
  <si>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</si>
  <si>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</si>
  <si>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</si>
  <si>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</si>
  <si>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</si>
  <si>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</si>
  <si>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</si>
  <si>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</si>
  <si>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</si>
  <si>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</si>
  <si>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</si>
  <si>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</si>
  <si>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</si>
  <si>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</si>
  <si>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</si>
  <si>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</si>
  <si>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</si>
  <si>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</si>
  <si>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</si>
  <si>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</si>
  <si>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</si>
  <si>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</si>
  <si>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</si>
  <si>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</si>
  <si>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</si>
  <si>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</si>
  <si>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</si>
  <si>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</si>
  <si>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</si>
  <si>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</si>
  <si>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</si>
  <si>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</si>
  <si>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</si>
  <si>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</si>
  <si>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</si>
  <si>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</si>
  <si>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</si>
  <si>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</si>
  <si>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</si>
  <si>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</si>
  <si>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</si>
  <si>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</si>
  <si>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</si>
  <si>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</si>
  <si>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</si>
  <si>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</si>
  <si>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</si>
  <si>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</si>
  <si>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</si>
  <si>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</si>
  <si>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</si>
  <si>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</si>
  <si>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</si>
  <si>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</si>
  <si>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</si>
  <si>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</si>
  <si>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</si>
  <si>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</si>
  <si>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</si>
  <si>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</si>
  <si>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</si>
  <si>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</si>
  <si>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</si>
  <si>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</si>
  <si>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</si>
  <si>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</si>
  <si>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</si>
  <si>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</si>
  <si>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</si>
  <si>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</si>
  <si>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</si>
  <si>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</si>
  <si>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</si>
  <si>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</si>
  <si>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</si>
  <si>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</si>
  <si>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</si>
  <si>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</si>
  <si>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</si>
  <si>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</si>
  <si>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</si>
  <si>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</si>
  <si>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</si>
  <si>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</si>
  <si>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</si>
  <si>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</si>
  <si>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</si>
  <si>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</si>
  <si>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</si>
  <si>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</si>
  <si>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</si>
  <si>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</si>
  <si>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</si>
  <si>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</si>
  <si>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</si>
  <si>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</si>
  <si>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</si>
  <si>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</si>
  <si>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</si>
  <si>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</si>
  <si>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</si>
  <si>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</si>
  <si>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</si>
  <si>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</si>
  <si>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</si>
  <si>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</si>
  <si>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</si>
  <si>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</si>
  <si>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</si>
  <si>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</si>
  <si>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</si>
  <si>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</si>
  <si>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</si>
  <si>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</si>
  <si>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</si>
  <si>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</si>
  <si>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</si>
  <si>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</si>
  <si>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</si>
  <si>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</si>
  <si>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</si>
  <si>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</si>
  <si>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</si>
  <si>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</si>
  <si>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</si>
  <si>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</si>
  <si>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</si>
  <si>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</si>
  <si>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</si>
  <si>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</si>
  <si>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</si>
  <si>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</si>
  <si>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</si>
  <si>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</si>
  <si>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</si>
  <si>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</si>
  <si>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</si>
  <si>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</si>
  <si>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</si>
  <si>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</si>
  <si>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</si>
  <si>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</si>
  <si>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</si>
  <si>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</si>
  <si>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</si>
  <si>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</si>
  <si>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</si>
  <si>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</si>
  <si>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</si>
  <si>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</si>
  <si>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</si>
  <si>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</si>
  <si>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</si>
  <si>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</si>
  <si>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</si>
  <si>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</si>
  <si>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</si>
  <si>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</si>
  <si>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</si>
  <si>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</si>
  <si>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</si>
  <si>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</si>
  <si>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</si>
  <si>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</si>
  <si>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</si>
  <si>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</si>
  <si>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</si>
  <si>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</si>
  <si>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</si>
  <si>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</si>
  <si>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</si>
  <si>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</si>
  <si>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</si>
  <si>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</si>
  <si>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</si>
  <si>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</si>
  <si>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</si>
  <si>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</si>
  <si>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</si>
  <si>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</si>
  <si>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</si>
  <si>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</si>
  <si>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</si>
  <si>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</si>
  <si>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</si>
  <si>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</si>
  <si>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</si>
  <si>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</si>
  <si>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</si>
  <si>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</si>
  <si>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</si>
  <si>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</si>
  <si>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</si>
  <si>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</si>
  <si>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</si>
  <si>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</si>
  <si>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</si>
  <si>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</si>
  <si>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</si>
  <si>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</si>
  <si>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</si>
  <si>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</si>
  <si>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</si>
  <si>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</si>
  <si>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</si>
  <si>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</si>
  <si>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</si>
  <si>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</si>
  <si>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</si>
  <si>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</si>
  <si>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</si>
  <si>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</si>
  <si>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</si>
  <si>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</si>
  <si>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</si>
  <si>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</si>
  <si>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</si>
  <si>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</si>
  <si>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</si>
  <si>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</si>
  <si>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</si>
  <si>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</si>
  <si>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</si>
  <si>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</si>
  <si>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</si>
  <si>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</si>
  <si>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</si>
  <si>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</si>
  <si>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</si>
  <si>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</si>
  <si>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</si>
  <si>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</si>
  <si>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</si>
  <si>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</si>
  <si>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</si>
  <si>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</si>
  <si>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</si>
  <si>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</si>
  <si>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</si>
  <si>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</si>
  <si>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</si>
  <si>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</si>
  <si>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</si>
  <si>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</si>
  <si>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</si>
  <si>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</si>
  <si>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</si>
  <si>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</si>
  <si>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</si>
  <si>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</si>
  <si>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</si>
  <si>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</si>
  <si>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</si>
  <si>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</si>
  <si>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</si>
  <si>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</si>
  <si>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</si>
  <si>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</si>
  <si>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</si>
  <si>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</si>
  <si>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</si>
  <si>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</si>
  <si>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</si>
  <si>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</si>
  <si>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</si>
  <si>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</si>
  <si>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</si>
  <si>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</si>
  <si>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</si>
  <si>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</si>
  <si>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</si>
  <si>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</si>
  <si>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</si>
  <si>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</si>
  <si>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</si>
  <si>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</si>
  <si>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</si>
  <si>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</si>
  <si>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</si>
  <si>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</si>
  <si>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</si>
  <si>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</si>
  <si>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</si>
  <si>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</si>
  <si>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</si>
  <si>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</si>
  <si>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</si>
  <si>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</si>
  <si>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</si>
  <si>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</si>
  <si>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</si>
  <si>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</si>
  <si>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</si>
  <si>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</si>
  <si>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</si>
  <si>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</si>
  <si>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</si>
  <si>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</si>
  <si>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</si>
  <si>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</si>
  <si>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</si>
  <si>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</si>
  <si>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</si>
  <si>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</si>
  <si>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</si>
  <si>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</si>
  <si>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</si>
  <si>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</si>
  <si>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</si>
  <si>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</si>
  <si>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</si>
  <si>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</si>
  <si>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</si>
  <si>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</si>
  <si>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</si>
  <si>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</si>
  <si>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</si>
  <si>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</si>
  <si>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</si>
  <si>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</si>
  <si>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</si>
  <si>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</si>
  <si>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</si>
  <si>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</si>
  <si>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</si>
  <si>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</si>
  <si>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</si>
  <si>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</si>
  <si>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</si>
  <si>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</si>
  <si>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</si>
  <si>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</si>
  <si>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</si>
  <si>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</si>
  <si>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</si>
  <si>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</si>
  <si>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</si>
  <si>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</si>
  <si>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</si>
  <si>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</si>
  <si>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</si>
  <si>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</si>
  <si>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</si>
  <si>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</si>
  <si>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</si>
  <si>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</si>
  <si>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</si>
  <si>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</si>
  <si>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</si>
  <si>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</si>
  <si>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</si>
  <si>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</si>
  <si>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</si>
  <si>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</si>
  <si>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</si>
  <si>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</si>
  <si>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</si>
  <si>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</si>
  <si>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</si>
  <si>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</si>
  <si>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</si>
  <si>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</si>
  <si>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</si>
  <si>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</si>
  <si>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</si>
  <si>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</si>
  <si>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</si>
  <si>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</si>
  <si>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</si>
  <si>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</si>
  <si>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</si>
  <si>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</si>
  <si>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</si>
  <si>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</si>
  <si>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</si>
  <si>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</si>
  <si>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</si>
  <si>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</si>
  <si>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</si>
  <si>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</si>
  <si>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</si>
  <si>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</si>
  <si>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</si>
  <si>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</si>
  <si>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</si>
  <si>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</si>
  <si>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</si>
  <si>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</si>
  <si>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</si>
  <si>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</si>
  <si>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</si>
  <si>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</si>
  <si>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</si>
  <si>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</si>
  <si>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</si>
  <si>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</si>
  <si>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</si>
  <si>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</si>
  <si>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</si>
  <si>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</si>
  <si>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</si>
  <si>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</si>
  <si>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</si>
  <si>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</si>
  <si>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</si>
  <si>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</si>
  <si>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</si>
  <si>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</si>
  <si>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</si>
  <si>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</si>
  <si>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</si>
  <si>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</si>
  <si>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</si>
  <si>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</si>
  <si>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</si>
  <si>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</si>
  <si>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</si>
  <si>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</si>
  <si>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</si>
  <si>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</si>
  <si>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</si>
  <si>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</si>
  <si>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</si>
  <si>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</si>
  <si>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</si>
  <si>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</si>
  <si>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</si>
  <si>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</si>
  <si>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</si>
  <si>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</si>
  <si>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</si>
  <si>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</si>
  <si>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</si>
  <si>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</si>
  <si>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</si>
  <si>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</si>
  <si>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</si>
  <si>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</si>
  <si>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</si>
  <si>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</si>
  <si>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</si>
  <si>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</si>
  <si>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</si>
  <si>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</si>
  <si>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</si>
  <si>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</si>
  <si>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</si>
  <si>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</si>
  <si>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</si>
  <si>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</si>
  <si>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</si>
  <si>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</si>
  <si>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</si>
  <si>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</si>
  <si>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</si>
  <si>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</si>
  <si>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</si>
  <si>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</si>
  <si>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</si>
  <si>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</si>
  <si>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</si>
  <si>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</si>
  <si>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</si>
  <si>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</si>
  <si>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</si>
  <si>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</si>
  <si>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</si>
  <si>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</si>
  <si>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</si>
  <si>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</si>
  <si>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</si>
  <si>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</si>
  <si>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</si>
  <si>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</si>
  <si>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</si>
  <si>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</si>
  <si>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</si>
  <si>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</si>
  <si>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</si>
  <si>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</si>
  <si>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</si>
  <si>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</si>
  <si>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</si>
  <si>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</si>
  <si>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</si>
  <si>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</si>
  <si>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</si>
  <si>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</si>
  <si>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</si>
  <si>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</si>
  <si>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</si>
  <si>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</si>
  <si>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</si>
  <si>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</si>
  <si>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</si>
  <si>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</si>
  <si>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</si>
  <si>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</si>
  <si>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</si>
  <si>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</si>
  <si>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</si>
  <si>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</si>
  <si>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</si>
  <si>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</si>
  <si>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</si>
  <si>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</si>
  <si>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</si>
  <si>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</si>
  <si>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</si>
  <si>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</si>
  <si>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</si>
  <si>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</si>
  <si>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</si>
  <si>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</si>
  <si>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</si>
  <si>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</si>
  <si>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</si>
  <si>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</si>
  <si>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</si>
  <si>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</si>
  <si>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</si>
  <si>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</si>
  <si>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</si>
  <si>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</si>
  <si>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</si>
  <si>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</si>
  <si>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</si>
  <si>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</si>
  <si>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</si>
  <si>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</si>
  <si>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</si>
  <si>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</si>
  <si>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</si>
  <si>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</si>
  <si>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</si>
  <si>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</si>
  <si>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</si>
  <si>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</si>
  <si>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</si>
  <si>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</si>
  <si>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</si>
  <si>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</si>
  <si>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</si>
  <si>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</si>
  <si>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</si>
  <si>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</si>
  <si>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</si>
  <si>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</si>
  <si>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</si>
  <si>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</si>
  <si>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</si>
  <si>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</si>
  <si>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</si>
  <si>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</si>
  <si>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</si>
  <si>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</si>
  <si>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</si>
  <si>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</si>
  <si>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</si>
  <si>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</si>
  <si>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</si>
  <si>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</si>
  <si>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</si>
  <si>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</si>
  <si>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</si>
  <si>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</si>
  <si>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</si>
  <si>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</si>
  <si>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</si>
  <si>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</si>
  <si>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</si>
  <si>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</si>
  <si>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</si>
  <si>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</si>
  <si>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</si>
  <si>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</si>
  <si>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</si>
  <si>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</si>
  <si>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</si>
  <si>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</si>
  <si>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</si>
  <si>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</si>
  <si>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</si>
  <si>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</si>
  <si>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</si>
  <si>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</si>
  <si>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</si>
  <si>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</si>
  <si>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</si>
  <si>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</si>
  <si>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</si>
  <si>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</si>
  <si>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</si>
  <si>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</si>
  <si>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</si>
  <si>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</si>
  <si>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</si>
  <si>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</si>
  <si>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</si>
  <si>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</si>
  <si>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</si>
  <si>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</si>
  <si>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</si>
  <si>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</si>
  <si>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</si>
  <si>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</si>
  <si>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</si>
  <si>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</si>
  <si>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</si>
  <si>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</si>
  <si>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</si>
  <si>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</si>
  <si>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</si>
  <si>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</si>
  <si>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</si>
  <si>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</si>
  <si>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</si>
  <si>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</si>
  <si>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</si>
  <si>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</si>
  <si>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</si>
  <si>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</si>
  <si>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</si>
  <si>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</si>
  <si>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</si>
  <si>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</si>
  <si>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</si>
  <si>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</si>
  <si>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</si>
  <si>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</si>
  <si>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</si>
  <si>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</si>
  <si>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</si>
  <si>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</si>
  <si>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</si>
  <si>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</si>
  <si>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</si>
  <si>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</si>
  <si>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</si>
  <si>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</si>
  <si>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</si>
  <si>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</si>
  <si>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</si>
  <si>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</si>
  <si>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</si>
  <si>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</si>
  <si>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</si>
  <si>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</si>
  <si>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</si>
  <si>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</si>
  <si>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</si>
  <si>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</si>
  <si>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</si>
  <si>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</si>
  <si>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</si>
  <si>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</si>
  <si>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</si>
  <si>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</si>
  <si>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</si>
  <si>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</si>
  <si>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</si>
  <si>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</si>
  <si>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</si>
  <si>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</si>
  <si>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</si>
  <si>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</si>
  <si>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</si>
  <si>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</si>
  <si>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</si>
  <si>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</si>
  <si>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</si>
  <si>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</si>
  <si>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</si>
  <si>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</si>
  <si>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</si>
  <si>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</si>
  <si>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</si>
  <si>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</si>
  <si>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</si>
  <si>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</si>
  <si>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</si>
  <si>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</si>
  <si>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</si>
  <si>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</si>
  <si>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</si>
  <si>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</si>
  <si>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</si>
  <si>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</si>
  <si>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</si>
  <si>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</si>
  <si>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</si>
  <si>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</si>
  <si>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</si>
  <si>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</si>
  <si>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</si>
  <si>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</si>
  <si>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</si>
  <si>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</si>
  <si>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</si>
  <si>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</si>
  <si>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</si>
  <si>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</si>
  <si>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</si>
  <si>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</si>
  <si>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</si>
  <si>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</si>
  <si>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</si>
  <si>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</si>
  <si>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</si>
  <si>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</si>
  <si>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</si>
  <si>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</si>
  <si>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</si>
  <si>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</si>
  <si>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</si>
  <si>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</si>
  <si>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</si>
  <si>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</si>
  <si>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</si>
  <si>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</si>
  <si>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</si>
  <si>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</si>
  <si>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</si>
  <si>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</si>
  <si>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</si>
  <si>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</si>
  <si>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</si>
  <si>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</si>
  <si>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</si>
  <si>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</si>
  <si>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</si>
  <si>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</si>
  <si>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</si>
  <si>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</si>
  <si>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</si>
  <si>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</si>
  <si>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</si>
  <si>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</si>
  <si>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</si>
  <si>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</si>
  <si>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</si>
  <si>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</si>
  <si>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</si>
  <si>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</si>
  <si>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</si>
  <si>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</si>
  <si>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</si>
  <si>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</si>
  <si>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</si>
  <si>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</si>
  <si>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</si>
  <si>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</si>
  <si>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</si>
  <si>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</si>
  <si>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</si>
  <si>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</si>
  <si>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</si>
  <si>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</si>
  <si>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</si>
  <si>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</si>
  <si>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</si>
  <si>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</si>
  <si>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</si>
  <si>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</si>
  <si>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</si>
  <si>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</si>
  <si>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</si>
  <si>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</si>
  <si>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</si>
  <si>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</si>
  <si>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</si>
  <si>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</si>
  <si>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</si>
  <si>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</si>
  <si>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</si>
  <si>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</si>
  <si>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</si>
  <si>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</si>
  <si>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</si>
  <si>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</si>
  <si>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</si>
  <si>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</si>
  <si>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</si>
  <si>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</si>
  <si>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</si>
  <si>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</si>
  <si>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</si>
  <si>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</si>
  <si>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</si>
  <si>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</si>
  <si>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</si>
  <si>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</si>
  <si>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</si>
  <si>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</si>
  <si>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</si>
  <si>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</si>
  <si>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</si>
  <si>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</si>
  <si>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</si>
  <si>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</si>
  <si>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</si>
  <si>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</si>
  <si>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</si>
  <si>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</si>
  <si>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</si>
  <si>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</si>
  <si>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</si>
  <si>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</si>
  <si>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</si>
  <si>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</si>
  <si>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</si>
  <si>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</si>
  <si>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</si>
  <si>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</si>
  <si>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</si>
  <si>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</si>
  <si>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</si>
  <si>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</si>
  <si>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</si>
  <si>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</si>
  <si>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</si>
  <si>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</si>
  <si>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</si>
  <si>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</si>
  <si>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</si>
  <si>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</si>
  <si>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</si>
  <si>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</si>
  <si>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</si>
  <si>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</si>
  <si>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</si>
  <si>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</si>
  <si>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</si>
  <si>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</si>
  <si>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</si>
  <si>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</si>
  <si>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</si>
  <si>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</si>
  <si>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</si>
  <si>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</si>
  <si>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</si>
  <si>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</si>
  <si>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</si>
  <si>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</si>
  <si>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</si>
  <si>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</si>
  <si>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</si>
  <si>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</si>
  <si>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</si>
  <si>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</si>
  <si>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</si>
  <si>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</si>
  <si>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</si>
  <si>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</si>
  <si>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</si>
  <si>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</si>
  <si>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</si>
  <si>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</si>
  <si>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</si>
  <si>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</si>
  <si>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</si>
  <si>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</si>
  <si>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</si>
  <si>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</si>
  <si>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</si>
  <si>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</si>
  <si>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</si>
  <si>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</si>
  <si>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</si>
  <si>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</si>
  <si>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</si>
  <si>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</si>
  <si>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</si>
  <si>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</si>
  <si>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</si>
  <si>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</si>
  <si>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</si>
  <si>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</si>
  <si>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</si>
  <si>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</si>
  <si>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</si>
  <si>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</si>
  <si>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</si>
  <si>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</si>
  <si>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</si>
  <si>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</si>
  <si>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</si>
  <si>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</si>
  <si>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</si>
  <si>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</si>
  <si>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</si>
  <si>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</si>
  <si>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</si>
  <si>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</si>
  <si>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</si>
  <si>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</si>
  <si>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</si>
  <si>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</si>
  <si>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</si>
  <si>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</si>
  <si>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</si>
  <si>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</si>
  <si>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</si>
  <si>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</si>
  <si>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</si>
  <si>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</si>
  <si>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</si>
  <si>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</si>
  <si>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</si>
  <si>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</si>
  <si>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</si>
  <si>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</si>
  <si>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</si>
  <si>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</si>
  <si>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</si>
  <si>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</si>
  <si>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</si>
  <si>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</si>
  <si>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</si>
  <si>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</si>
  <si>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</si>
  <si>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</si>
  <si>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</si>
  <si>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</si>
  <si>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</si>
  <si>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</si>
  <si>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</si>
  <si>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</si>
  <si>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</si>
  <si>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</si>
  <si>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</si>
  <si>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</si>
  <si>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</si>
  <si>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</si>
  <si>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</si>
  <si>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</si>
  <si>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</si>
  <si>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</si>
  <si>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</si>
  <si>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</si>
  <si>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</si>
  <si>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</si>
  <si>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</si>
  <si>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</si>
  <si>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</si>
  <si>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</si>
  <si>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</si>
  <si>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</si>
  <si>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</si>
  <si>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</si>
  <si>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</si>
  <si>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</si>
  <si>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</si>
  <si>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</si>
  <si>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</si>
  <si>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</si>
  <si>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</si>
  <si>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</si>
  <si>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</si>
  <si>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</si>
  <si>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</si>
  <si>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</si>
  <si>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</si>
  <si>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</si>
  <si>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</si>
  <si>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</si>
  <si>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</si>
  <si>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</si>
  <si>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</si>
  <si>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</si>
  <si>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</si>
  <si>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</si>
  <si>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</si>
  <si>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</si>
  <si>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</si>
  <si>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</si>
  <si>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</si>
  <si>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</si>
  <si>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</si>
  <si>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</si>
  <si>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</si>
  <si>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</si>
  <si>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</si>
  <si>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</si>
  <si>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</si>
  <si>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</si>
  <si>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</si>
  <si>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</si>
  <si>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</si>
  <si>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</si>
  <si>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</si>
  <si>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</si>
  <si>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</si>
  <si>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</si>
  <si>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</si>
  <si>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</si>
  <si>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</si>
  <si>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</si>
  <si>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</si>
  <si>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</si>
  <si>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</si>
  <si>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</si>
  <si>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</si>
  <si>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</si>
  <si>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</si>
  <si>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</si>
  <si>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</si>
  <si>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</si>
  <si>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</si>
  <si>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</si>
  <si>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</si>
  <si>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</si>
  <si>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</si>
  <si>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</si>
  <si>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</si>
  <si>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</si>
  <si>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</si>
  <si>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</si>
  <si>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</si>
  <si>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</si>
  <si>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</si>
  <si>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</si>
  <si>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</si>
  <si>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</si>
  <si>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</si>
  <si>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</si>
  <si>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</si>
  <si>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</si>
  <si>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</si>
  <si>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</si>
  <si>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</si>
  <si>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</si>
  <si>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</si>
  <si>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</si>
  <si>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</si>
  <si>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</si>
  <si>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</si>
  <si>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</si>
  <si>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</si>
  <si>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</si>
  <si>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</si>
  <si>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</si>
  <si>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</si>
  <si>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</si>
  <si>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</si>
  <si>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</si>
  <si>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</si>
  <si>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</si>
  <si>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</si>
  <si>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</si>
  <si>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</si>
  <si>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</si>
  <si>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</si>
  <si>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</si>
  <si>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</si>
  <si>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</si>
  <si>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</si>
  <si>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</si>
  <si>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</si>
  <si>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</si>
  <si>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</si>
  <si>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</si>
  <si>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</si>
  <si>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</si>
  <si>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</si>
  <si>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</si>
  <si>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</si>
  <si>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</si>
  <si>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</si>
  <si>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</si>
  <si>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</si>
  <si>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</si>
  <si>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</si>
  <si>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</si>
  <si>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</si>
  <si>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</si>
  <si>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</si>
  <si>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</si>
  <si>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</si>
  <si>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</si>
  <si>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</si>
  <si>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</si>
  <si>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</si>
  <si>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</si>
  <si>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</si>
  <si>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</si>
  <si>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</si>
  <si>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</si>
  <si>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</si>
  <si>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</si>
  <si>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</si>
  <si>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</si>
  <si>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</si>
  <si>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</si>
  <si>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</si>
  <si>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</si>
  <si>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</si>
  <si>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</si>
  <si>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</si>
  <si>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</si>
  <si>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</si>
  <si>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</si>
  <si>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</si>
  <si>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</si>
  <si>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</si>
  <si>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</si>
  <si>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</si>
  <si>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</si>
  <si>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</si>
  <si>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</si>
  <si>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</si>
  <si>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</si>
  <si>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</si>
  <si>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</si>
  <si>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</si>
  <si>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</si>
  <si>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</si>
  <si>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</si>
  <si>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</si>
  <si>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</si>
  <si>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</si>
  <si>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</si>
  <si>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</si>
  <si>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</si>
  <si>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</si>
  <si>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</si>
  <si>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</si>
  <si>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</si>
  <si>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</si>
  <si>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</si>
  <si>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</si>
  <si>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</si>
  <si>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</si>
  <si>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</si>
  <si>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</si>
  <si>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</si>
  <si>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</si>
  <si>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</si>
  <si>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</si>
  <si>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</si>
  <si>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</si>
  <si>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</si>
  <si>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</si>
  <si>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</si>
  <si>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</si>
  <si>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</si>
  <si>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</si>
  <si>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</si>
  <si>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</si>
  <si>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</si>
  <si>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</si>
  <si>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</si>
  <si>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</si>
  <si>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</si>
  <si>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</si>
  <si>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</si>
  <si>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</si>
  <si>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</si>
  <si>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</si>
  <si>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</si>
  <si>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</si>
  <si>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</si>
  <si>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</si>
  <si>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</si>
  <si>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</si>
  <si>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</si>
  <si>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</si>
  <si>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</si>
  <si>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</si>
  <si>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</si>
  <si>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</si>
  <si>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</si>
  <si>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</si>
  <si>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</si>
  <si>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</si>
  <si>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</si>
  <si>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</si>
  <si>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</si>
  <si>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</si>
  <si>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</si>
  <si>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</si>
  <si>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</si>
  <si>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</si>
  <si>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</si>
  <si>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</si>
  <si>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</si>
  <si>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</si>
  <si>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</si>
  <si>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</si>
  <si>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</si>
  <si>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</si>
  <si>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</si>
  <si>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</si>
  <si>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</si>
  <si>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</si>
  <si>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</si>
  <si>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</si>
  <si>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</si>
  <si>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</si>
  <si>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</si>
  <si>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</si>
  <si>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</si>
  <si>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</si>
  <si>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</si>
  <si>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</si>
  <si>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</si>
  <si>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</si>
  <si>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</si>
  <si>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</si>
  <si>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</si>
  <si>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</si>
  <si>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</si>
  <si>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</si>
  <si>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</si>
  <si>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</si>
  <si>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</si>
  <si>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</si>
  <si>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</si>
  <si>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</si>
  <si>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</si>
  <si>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</si>
  <si>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</si>
  <si>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</si>
  <si>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</si>
  <si>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</si>
  <si>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</si>
  <si>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</si>
  <si>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</si>
  <si>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</si>
  <si>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</si>
  <si>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</si>
  <si>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</si>
  <si>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</si>
  <si>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</si>
  <si>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</si>
  <si>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</si>
  <si>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</si>
  <si>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</si>
  <si>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</si>
  <si>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</si>
  <si>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</si>
  <si>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</si>
  <si>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</si>
  <si>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</si>
  <si>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</si>
  <si>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</si>
  <si>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</si>
  <si>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</si>
  <si>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</si>
  <si>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</si>
  <si>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</si>
  <si>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</si>
  <si>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</si>
  <si>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</si>
  <si>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</si>
  <si>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</si>
  <si>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</si>
  <si>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</si>
  <si>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</si>
  <si>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</si>
  <si>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</si>
  <si>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</si>
  <si>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</si>
  <si>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</si>
  <si>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</si>
  <si>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</si>
  <si>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</si>
  <si>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</si>
  <si>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</si>
  <si>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</si>
  <si>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</si>
  <si>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</si>
  <si>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</si>
  <si>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</si>
  <si>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</si>
  <si>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</si>
  <si>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</si>
  <si>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</si>
  <si>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</si>
  <si>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</si>
  <si>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</si>
  <si>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</si>
  <si>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</si>
  <si>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</si>
  <si>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</si>
  <si>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</si>
  <si>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</si>
  <si>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</si>
  <si>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</si>
  <si>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</si>
  <si>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</si>
  <si>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</si>
  <si>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</si>
  <si>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</si>
  <si>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</si>
  <si>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</si>
  <si>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</si>
  <si>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</si>
  <si>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</si>
  <si>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</si>
  <si>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</si>
  <si>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</si>
  <si>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</si>
  <si>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</si>
  <si>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</si>
  <si>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</si>
  <si>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</si>
  <si>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</si>
  <si>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</si>
  <si>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</si>
  <si>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</si>
  <si>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</si>
  <si>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</si>
  <si>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</si>
  <si>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</si>
  <si>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</si>
  <si>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</si>
  <si>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</si>
  <si>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</si>
  <si>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</si>
  <si>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</si>
  <si>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</si>
  <si>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</si>
  <si>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</si>
  <si>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</si>
  <si>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</si>
  <si>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</si>
  <si>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</si>
  <si>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</si>
  <si>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</si>
  <si>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</si>
  <si>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</si>
  <si>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</si>
  <si>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</si>
  <si>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</si>
  <si>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</si>
  <si>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</si>
  <si>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</si>
  <si>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</si>
  <si>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</si>
  <si>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</si>
  <si>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</si>
  <si>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</si>
  <si>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</si>
  <si>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</si>
  <si>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</si>
  <si>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</si>
  <si>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</si>
  <si>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</si>
  <si>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</si>
  <si>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</si>
  <si>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</si>
  <si>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</si>
  <si>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</si>
  <si>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</si>
  <si>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</si>
  <si>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</si>
  <si>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</si>
  <si>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</si>
  <si>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</si>
  <si>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</si>
  <si>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</si>
  <si>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</si>
  <si>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</si>
  <si>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</si>
  <si>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</si>
  <si>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</si>
  <si>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</si>
  <si>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</si>
  <si>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</si>
  <si>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</si>
  <si>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</si>
  <si>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</si>
  <si>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</si>
  <si>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</si>
  <si>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</si>
  <si>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</si>
  <si>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</si>
  <si>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</si>
  <si>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</si>
  <si>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</si>
  <si>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</si>
  <si>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</si>
  <si>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</si>
  <si>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</si>
  <si>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</si>
  <si>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</si>
  <si>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</si>
  <si>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</si>
  <si>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</si>
  <si>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</si>
  <si>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</si>
  <si>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</si>
  <si>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</si>
  <si>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</si>
  <si>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</si>
  <si>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</si>
  <si>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</si>
  <si>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</si>
  <si>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</si>
  <si>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</si>
  <si>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</si>
  <si>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</si>
  <si>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</si>
  <si>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</si>
  <si>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</si>
  <si>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</si>
  <si>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</si>
  <si>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</si>
  <si>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</si>
  <si>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</si>
  <si>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</si>
  <si>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</si>
  <si>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</si>
  <si>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</si>
  <si>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</si>
  <si>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</si>
  <si>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</si>
  <si>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</si>
  <si>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</si>
  <si>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</si>
  <si>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</si>
  <si>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</si>
  <si>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</si>
  <si>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</si>
  <si>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</si>
  <si>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</si>
  <si>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</si>
  <si>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</si>
  <si>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</si>
  <si>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</si>
  <si>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</si>
  <si>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</si>
  <si>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</si>
  <si>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</si>
  <si>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</si>
  <si>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</si>
  <si>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</si>
  <si>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</si>
  <si>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</si>
  <si>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</si>
  <si>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</si>
  <si>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</si>
  <si>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</si>
  <si>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</si>
  <si>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</si>
  <si>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</si>
  <si>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</si>
  <si>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</si>
  <si>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</si>
  <si>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</si>
  <si>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</si>
  <si>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</si>
  <si>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</si>
  <si>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</si>
  <si>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</si>
  <si>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</si>
  <si>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</si>
  <si>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</si>
  <si>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</si>
  <si>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</si>
  <si>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</si>
  <si>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</si>
  <si>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</si>
  <si>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</si>
  <si>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</si>
  <si>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</si>
  <si>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</si>
  <si>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</si>
  <si>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</si>
  <si>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</si>
  <si>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</si>
  <si>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</si>
  <si>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</si>
  <si>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</si>
  <si>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</si>
  <si>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</si>
  <si>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</si>
  <si>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</si>
  <si>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</si>
  <si>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</si>
  <si>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</si>
  <si>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</si>
  <si>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</si>
  <si>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</si>
  <si>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</si>
  <si>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</si>
  <si>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</si>
  <si>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</si>
  <si>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</si>
  <si>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</si>
  <si>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</si>
  <si>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</si>
  <si>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</si>
  <si>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</si>
  <si>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</si>
  <si>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</si>
  <si>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</si>
  <si>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</si>
  <si>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</si>
  <si>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</si>
  <si>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</si>
  <si>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</si>
  <si>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</si>
  <si>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</si>
  <si>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</si>
  <si>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</si>
  <si>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</si>
  <si>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</si>
  <si>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</si>
  <si>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</si>
  <si>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</si>
  <si>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</si>
  <si>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</si>
  <si>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</si>
  <si>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</si>
  <si>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</si>
  <si>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</si>
  <si>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</si>
  <si>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</si>
  <si>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</si>
  <si>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</si>
  <si>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</si>
  <si>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</si>
  <si>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</si>
  <si>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</si>
  <si>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</si>
  <si>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</si>
  <si>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</si>
  <si>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</si>
  <si>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</si>
  <si>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</si>
  <si>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</si>
  <si>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</si>
  <si>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</si>
  <si>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</si>
  <si>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</si>
  <si>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</si>
  <si>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</si>
  <si>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</si>
  <si>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</si>
  <si>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</si>
  <si>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</si>
  <si>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</si>
  <si>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</si>
  <si>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</si>
  <si>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</si>
  <si>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</si>
  <si>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</si>
  <si>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</si>
  <si>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</si>
  <si>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</si>
  <si>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</si>
  <si>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</si>
  <si>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</si>
  <si>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</si>
  <si>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</si>
  <si>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</si>
  <si>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</si>
  <si>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</si>
  <si>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</si>
  <si>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</si>
  <si>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</si>
  <si>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</si>
  <si>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</si>
  <si>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</si>
  <si>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</si>
  <si>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</si>
  <si>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</si>
  <si>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</si>
  <si>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</si>
  <si>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</si>
  <si>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</si>
  <si>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</si>
  <si>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</si>
  <si>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</si>
  <si>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</si>
  <si>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</si>
  <si>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</si>
  <si>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</si>
  <si>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</si>
  <si>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</si>
  <si>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</si>
  <si>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</si>
  <si>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</si>
  <si>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</si>
  <si>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</si>
  <si>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</si>
  <si>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</si>
  <si>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</si>
  <si>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</si>
  <si>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</si>
  <si>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</si>
  <si>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</si>
  <si>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</si>
  <si>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</si>
  <si>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</si>
  <si>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</si>
  <si>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</si>
  <si>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</si>
  <si>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</si>
  <si>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</si>
  <si>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</si>
  <si>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</si>
  <si>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</si>
  <si>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</si>
  <si>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</si>
  <si>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</si>
  <si>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</si>
  <si>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</si>
  <si>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</si>
  <si>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</si>
  <si>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</si>
  <si>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</si>
  <si>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</si>
  <si>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</si>
  <si>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</si>
  <si>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</si>
  <si>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</si>
  <si>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</si>
  <si>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</si>
  <si>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</si>
  <si>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</si>
  <si>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</si>
  <si>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</si>
  <si>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</si>
  <si>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</si>
  <si>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</si>
  <si>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</si>
  <si>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</si>
  <si>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</si>
  <si>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</si>
  <si>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</si>
  <si>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</si>
  <si>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</si>
  <si>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</si>
  <si>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</si>
  <si>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</si>
  <si>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</si>
  <si>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</si>
  <si>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</si>
  <si>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</si>
  <si>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</si>
  <si>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</si>
  <si>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</si>
  <si>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</si>
  <si>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</si>
  <si>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</si>
  <si>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</si>
  <si>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</si>
  <si>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</si>
  <si>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</si>
  <si>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</si>
  <si>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</si>
  <si>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</si>
  <si>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</si>
  <si>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</si>
  <si>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</si>
  <si>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</si>
  <si>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</si>
  <si>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</si>
  <si>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</si>
  <si>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</si>
  <si>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</si>
  <si>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</si>
  <si>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</si>
  <si>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</si>
  <si>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</si>
  <si>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</si>
  <si>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</si>
  <si>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</si>
  <si>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</si>
  <si>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</si>
  <si>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</si>
  <si>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</si>
  <si>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</si>
  <si>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</si>
  <si>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</si>
  <si>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</si>
  <si>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</si>
  <si>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</si>
  <si>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</si>
  <si>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</si>
  <si>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</si>
  <si>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</si>
  <si>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</si>
  <si>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</si>
  <si>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</si>
  <si>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</si>
  <si>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</si>
  <si>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</si>
  <si>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</si>
  <si>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</si>
  <si>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</si>
  <si>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</si>
  <si>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</si>
  <si>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</si>
  <si>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</si>
  <si>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</si>
  <si>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</si>
  <si>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</si>
  <si>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</si>
  <si>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</si>
  <si>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</si>
  <si>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</si>
  <si>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</si>
  <si>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</si>
  <si>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</si>
  <si>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</si>
  <si>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</si>
  <si>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</si>
  <si>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</si>
  <si>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</si>
  <si>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</si>
  <si>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</si>
  <si>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</si>
  <si>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</si>
  <si>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</si>
  <si>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</si>
  <si>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</si>
  <si>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</si>
  <si>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</si>
  <si>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</si>
  <si>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</si>
  <si>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</si>
  <si>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</si>
  <si>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</si>
  <si>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</si>
  <si>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</si>
  <si>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</si>
  <si>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</si>
  <si>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</si>
  <si>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</si>
  <si>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</si>
  <si>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</si>
  <si>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</si>
  <si>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</si>
  <si>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</si>
  <si>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</si>
  <si>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</si>
  <si>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</si>
  <si>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</si>
  <si>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</si>
  <si>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</si>
  <si>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</si>
  <si>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</si>
  <si>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</si>
  <si>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</si>
  <si>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</si>
  <si>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</si>
  <si>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</si>
  <si>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</si>
  <si>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</si>
  <si>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</si>
  <si>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</si>
  <si>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</si>
  <si>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</si>
  <si>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</si>
  <si>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</si>
  <si>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</si>
  <si>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</si>
  <si>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</si>
  <si>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</si>
  <si>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</si>
  <si>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</si>
  <si>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</si>
  <si>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</si>
  <si>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</si>
  <si>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</si>
  <si>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</si>
  <si>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</si>
  <si>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</si>
  <si>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</si>
  <si>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</si>
  <si>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</si>
  <si>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</si>
  <si>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</si>
  <si>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</si>
  <si>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</si>
  <si>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</si>
  <si>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</si>
  <si>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</si>
  <si>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</si>
  <si>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</si>
  <si>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</si>
  <si>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</si>
  <si>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</si>
  <si>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</si>
  <si>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</si>
  <si>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</si>
  <si>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</si>
  <si>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</si>
  <si>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</si>
  <si>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</si>
  <si>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</si>
  <si>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</si>
  <si>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</si>
  <si>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</si>
  <si>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</si>
  <si>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</si>
  <si>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</si>
  <si>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</si>
  <si>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</si>
  <si>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</si>
  <si>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</si>
  <si>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</si>
  <si>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</si>
  <si>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</si>
  <si>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</si>
  <si>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</si>
  <si>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</si>
  <si>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</si>
  <si>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</si>
  <si>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</si>
  <si>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</si>
  <si>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</si>
  <si>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</si>
  <si>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</si>
  <si>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</si>
  <si>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</si>
  <si>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</si>
  <si>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</si>
  <si>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</si>
  <si>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</si>
  <si>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</si>
  <si>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</si>
  <si>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</si>
  <si>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</si>
  <si>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</si>
  <si>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</si>
  <si>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</si>
  <si>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</si>
  <si>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</si>
  <si>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</si>
  <si>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</si>
  <si>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</si>
  <si>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</si>
  <si>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</si>
  <si>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</si>
  <si>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</si>
  <si>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</si>
  <si>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</si>
  <si>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</si>
  <si>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</si>
  <si>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</si>
  <si>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</si>
  <si>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</si>
  <si>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</si>
  <si>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</si>
  <si>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</si>
  <si>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</si>
  <si>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</si>
  <si>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</si>
  <si>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</si>
  <si>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</si>
  <si>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</si>
  <si>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</si>
  <si>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</si>
  <si>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</si>
  <si>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</si>
  <si>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</si>
  <si>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</si>
  <si>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</si>
  <si>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</si>
  <si>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</si>
  <si>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</si>
  <si>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</si>
  <si>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</si>
  <si>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</si>
  <si>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</si>
  <si>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</si>
  <si>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</si>
  <si>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</si>
  <si>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</si>
  <si>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</si>
  <si>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</si>
  <si>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</si>
  <si>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</si>
  <si>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</si>
  <si>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</si>
  <si>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</si>
  <si>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</si>
  <si>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</si>
  <si>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</si>
  <si>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</si>
  <si>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</si>
  <si>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</si>
  <si>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</si>
  <si>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</si>
  <si>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</si>
  <si>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</si>
  <si>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</si>
  <si>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</si>
  <si>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</si>
  <si>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</si>
  <si>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</si>
  <si>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</si>
  <si>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</si>
  <si>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</si>
  <si>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</si>
  <si>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</si>
  <si>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</si>
  <si>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</si>
  <si>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</si>
  <si>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</si>
  <si>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</si>
  <si>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</si>
  <si>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</si>
  <si>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</si>
  <si>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</si>
  <si>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</si>
  <si>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</si>
  <si>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</si>
  <si>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</si>
  <si>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</si>
  <si>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</si>
  <si>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</si>
  <si>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</si>
  <si>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</si>
  <si>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</si>
  <si>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</si>
  <si>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</si>
  <si>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</si>
  <si>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</si>
  <si>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</si>
  <si>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</si>
  <si>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</si>
  <si>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</si>
  <si>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</si>
  <si>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</si>
  <si>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</si>
  <si>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</si>
  <si>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</si>
  <si>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</si>
  <si>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</si>
  <si>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</si>
  <si>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</si>
  <si>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</si>
  <si>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</si>
  <si>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</si>
  <si>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</si>
  <si>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</si>
  <si>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</si>
  <si>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</si>
  <si>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</si>
  <si>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</si>
  <si>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</si>
  <si>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</si>
  <si>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</si>
  <si>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</si>
  <si>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</si>
  <si>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</si>
  <si>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</si>
  <si>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</si>
  <si>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</si>
  <si>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</si>
  <si>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</si>
  <si>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</si>
  <si>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</si>
  <si>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</si>
  <si>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</si>
  <si>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</si>
  <si>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</si>
  <si>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</si>
  <si>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</si>
  <si>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</si>
  <si>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</si>
  <si>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</si>
  <si>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</si>
  <si>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</si>
  <si>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</si>
  <si>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</si>
  <si>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</si>
  <si>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</si>
  <si>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</si>
  <si>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</si>
  <si>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</si>
  <si>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</si>
  <si>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</si>
  <si>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</si>
  <si>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</si>
  <si>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</si>
  <si>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</si>
  <si>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</si>
  <si>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</si>
  <si>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</si>
  <si>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</si>
  <si>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</si>
  <si>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</si>
  <si>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</si>
  <si>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</si>
  <si>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</si>
  <si>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</si>
  <si>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</si>
  <si>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</si>
  <si>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</si>
  <si>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</si>
  <si>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</si>
  <si>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</si>
  <si>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</si>
  <si>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</si>
  <si>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</si>
  <si>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</si>
  <si>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</si>
  <si>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</si>
  <si>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</si>
  <si>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</si>
  <si>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</si>
  <si>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</si>
  <si>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</si>
  <si>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</si>
  <si>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</si>
  <si>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</si>
  <si>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</si>
  <si>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</si>
  <si>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</si>
  <si>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</si>
  <si>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</si>
  <si>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</si>
  <si>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</si>
  <si>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</si>
  <si>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</si>
  <si>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</si>
  <si>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</si>
  <si>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</si>
  <si>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</si>
  <si>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</si>
  <si>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</si>
  <si>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</si>
  <si>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</si>
  <si>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</si>
  <si>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</si>
  <si>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</si>
  <si>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</si>
  <si>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</si>
  <si>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</si>
  <si>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</si>
  <si>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</si>
  <si>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</si>
  <si>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</si>
  <si>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</si>
  <si>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</si>
  <si>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</si>
  <si>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</si>
  <si>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</si>
  <si>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</si>
  <si>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</si>
  <si>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</si>
  <si>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</si>
  <si>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</si>
  <si>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</si>
  <si>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</si>
  <si>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</si>
  <si>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</si>
  <si>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</si>
  <si>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</si>
  <si>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</si>
  <si>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</si>
  <si>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</si>
  <si>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</si>
  <si>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</si>
  <si>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</si>
  <si>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</si>
  <si>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</si>
  <si>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</si>
  <si>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</si>
  <si>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</si>
  <si>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</si>
  <si>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</si>
  <si>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</si>
  <si>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</si>
  <si>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</si>
  <si>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</si>
  <si>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</si>
  <si>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</si>
  <si>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</si>
  <si>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</si>
  <si>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</si>
  <si>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</si>
  <si>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</si>
  <si>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</si>
  <si>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</si>
  <si>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</si>
  <si>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</si>
  <si>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</si>
  <si>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</si>
  <si>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</si>
  <si>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</si>
  <si>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</si>
  <si>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</si>
  <si>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</si>
  <si>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</si>
  <si>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</si>
  <si>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</si>
  <si>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</si>
  <si>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</si>
  <si>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</si>
  <si>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</si>
  <si>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</si>
  <si>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</si>
  <si>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</si>
  <si>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</si>
  <si>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</si>
  <si>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</si>
  <si>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</si>
  <si>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</si>
  <si>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</si>
  <si>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</si>
  <si>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</si>
  <si>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</si>
  <si>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</si>
  <si>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</si>
  <si>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</si>
  <si>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</si>
  <si>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</si>
  <si>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</si>
  <si>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</si>
  <si>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</si>
  <si>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</si>
  <si>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</si>
  <si>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</si>
  <si>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</si>
  <si>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</si>
  <si>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</si>
  <si>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</si>
  <si>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</si>
  <si>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</si>
  <si>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</si>
  <si>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</si>
  <si>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</si>
  <si>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</si>
  <si>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</si>
  <si>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</si>
  <si>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</si>
  <si>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</si>
  <si>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</si>
  <si>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</si>
  <si>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</si>
  <si>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</si>
  <si>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</si>
  <si>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</si>
  <si>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</si>
  <si>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</si>
  <si>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</si>
  <si>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</si>
  <si>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</si>
  <si>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</si>
  <si>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</si>
  <si>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</si>
  <si>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</si>
  <si>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</si>
  <si>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</si>
  <si>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</si>
  <si>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</si>
  <si>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</si>
  <si>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</si>
  <si>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</si>
  <si>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</si>
  <si>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</si>
  <si>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</si>
  <si>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</si>
  <si>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</si>
  <si>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</si>
  <si>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</si>
  <si>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</si>
  <si>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</si>
  <si>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</si>
  <si>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</si>
  <si>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</si>
  <si>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</si>
  <si>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</si>
  <si>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</si>
  <si>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</si>
  <si>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</si>
  <si>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</si>
  <si>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</si>
  <si>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</si>
  <si>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</si>
  <si>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</si>
  <si>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</si>
  <si>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</si>
  <si>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</si>
  <si>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</si>
  <si>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</si>
  <si>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</si>
  <si>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</si>
  <si>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</si>
  <si>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</si>
  <si>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</si>
  <si>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</si>
  <si>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</si>
  <si>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</si>
  <si>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</si>
  <si>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</si>
  <si>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</si>
  <si>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</si>
  <si>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</si>
  <si>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</si>
  <si>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</si>
  <si>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</si>
  <si>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</si>
  <si>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</si>
  <si>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</si>
  <si>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</si>
  <si>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</si>
  <si>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</si>
  <si>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</si>
  <si>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</si>
  <si>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</si>
  <si>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</si>
  <si>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</si>
  <si>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</si>
  <si>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</si>
  <si>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</si>
  <si>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</si>
  <si>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</si>
  <si>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</si>
  <si>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</si>
  <si>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</si>
  <si>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</si>
  <si>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</si>
  <si>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</si>
  <si>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</si>
  <si>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</si>
  <si>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</si>
  <si>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</si>
  <si>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</si>
  <si>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</si>
  <si>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</si>
  <si>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</si>
  <si>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</si>
  <si>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</si>
  <si>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</si>
  <si>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</si>
  <si>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</si>
  <si>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</si>
  <si>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</si>
  <si>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</si>
  <si>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</si>
  <si>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</si>
  <si>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</si>
  <si>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</si>
  <si>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</si>
  <si>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</si>
  <si>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</si>
  <si>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</si>
  <si>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</si>
  <si>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</si>
  <si>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</si>
  <si>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</si>
  <si>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</si>
  <si>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</si>
  <si>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</si>
  <si>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</si>
  <si>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</si>
  <si>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</si>
  <si>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</si>
  <si>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</si>
  <si>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</si>
  <si>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</si>
  <si>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</si>
  <si>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</si>
  <si>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</si>
  <si>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</si>
  <si>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</si>
  <si>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</si>
  <si>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</si>
  <si>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</si>
  <si>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</si>
  <si>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</si>
  <si>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</si>
  <si>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</si>
  <si>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</si>
  <si>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</si>
  <si>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</si>
  <si>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</si>
  <si>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</si>
  <si>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</si>
  <si>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</si>
  <si>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</si>
  <si>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</si>
  <si>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</si>
  <si>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</si>
  <si>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</si>
  <si>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</si>
  <si>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</si>
  <si>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</si>
  <si>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</si>
  <si>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</si>
  <si>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</si>
  <si>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</si>
  <si>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</si>
  <si>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</si>
  <si>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</si>
  <si>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</si>
  <si>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</si>
  <si>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</si>
  <si>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</si>
  <si>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</si>
  <si>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</si>
  <si>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</si>
  <si>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</si>
  <si>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</si>
  <si>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</si>
  <si>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</si>
  <si>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</si>
  <si>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</si>
  <si>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</si>
  <si>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</si>
  <si>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</si>
  <si>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</si>
  <si>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</si>
  <si>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</si>
  <si>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</si>
  <si>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</si>
  <si>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</si>
  <si>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</si>
  <si>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</si>
  <si>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</si>
  <si>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</si>
  <si>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</si>
  <si>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</si>
  <si>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</si>
  <si>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</si>
  <si>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</si>
  <si>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</si>
  <si>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</si>
  <si>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</si>
  <si>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</si>
  <si>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</si>
  <si>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</si>
  <si>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</si>
  <si>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</si>
  <si>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</si>
  <si>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</si>
  <si>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</si>
  <si>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</si>
  <si>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</si>
  <si>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</si>
  <si>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</si>
  <si>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</si>
  <si>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</si>
  <si>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</si>
  <si>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</si>
  <si>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</si>
  <si>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</si>
  <si>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</si>
  <si>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</si>
  <si>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</si>
  <si>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</si>
  <si>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</si>
  <si>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</si>
  <si>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</si>
  <si>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</si>
  <si>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</si>
  <si>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</si>
  <si>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</si>
  <si>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</si>
  <si>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</si>
  <si>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</si>
  <si>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</si>
  <si>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</si>
  <si>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</si>
  <si>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</si>
  <si>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</si>
  <si>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</si>
  <si>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</si>
  <si>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</si>
  <si>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</si>
  <si>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</si>
  <si>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</si>
  <si>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</si>
  <si>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</si>
  <si>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</si>
  <si>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</si>
  <si>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</si>
  <si>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</si>
  <si>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</si>
  <si>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</si>
  <si>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</si>
  <si>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</si>
  <si>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</si>
  <si>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</si>
  <si>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</si>
  <si>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</si>
  <si>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</si>
  <si>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</si>
  <si>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</si>
  <si>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</si>
  <si>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</si>
  <si>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</si>
  <si>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</si>
  <si>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</si>
  <si>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</si>
  <si>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</si>
  <si>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</si>
  <si>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</si>
  <si>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</si>
  <si>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</si>
  <si>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</si>
  <si>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</si>
  <si>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</si>
  <si>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</si>
  <si>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</si>
  <si>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</si>
  <si>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</si>
  <si>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</si>
  <si>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</si>
  <si>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</si>
  <si>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</si>
  <si>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</si>
  <si>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</si>
  <si>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</si>
  <si>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</si>
  <si>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</si>
  <si>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</si>
  <si>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</si>
  <si>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</si>
  <si>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</si>
  <si>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</si>
  <si>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</si>
  <si>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</si>
  <si>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</si>
  <si>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</si>
  <si>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</si>
  <si>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</si>
  <si>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</si>
  <si>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</si>
  <si>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</si>
  <si>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</si>
  <si>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</si>
  <si>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</si>
  <si>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</si>
  <si>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</si>
  <si>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</si>
  <si>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</si>
  <si>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</si>
  <si>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</si>
  <si>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</si>
  <si>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</si>
  <si>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</si>
  <si>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</si>
  <si>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</si>
  <si>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</si>
  <si>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</si>
  <si>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</si>
  <si>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</si>
  <si>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</si>
  <si>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</si>
  <si>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</si>
  <si>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</si>
  <si>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</si>
  <si>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</si>
  <si>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</si>
  <si>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</si>
  <si>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</si>
  <si>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</si>
  <si>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</si>
  <si>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</si>
  <si>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</si>
  <si>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</si>
  <si>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</si>
  <si>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</si>
  <si>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</si>
  <si>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</si>
  <si>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</si>
  <si>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</si>
  <si>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</si>
  <si>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</si>
  <si>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</si>
  <si>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</si>
  <si>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</si>
  <si>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</si>
  <si>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</si>
  <si>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</si>
  <si>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</si>
  <si>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</si>
  <si>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</si>
  <si>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</si>
  <si>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</si>
  <si>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</si>
  <si>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</si>
  <si>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</si>
  <si>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</si>
  <si>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</si>
  <si>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</si>
  <si>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</si>
  <si>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</si>
  <si>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</si>
  <si>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</si>
  <si>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</si>
  <si>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</si>
  <si>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</si>
  <si>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</si>
  <si>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</si>
  <si>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</si>
  <si>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</si>
  <si>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</si>
  <si>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</si>
  <si>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</si>
  <si>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</si>
  <si>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</si>
  <si>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</si>
  <si>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</si>
  <si>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</si>
  <si>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</si>
  <si>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</si>
  <si>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</si>
  <si>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</si>
  <si>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</si>
  <si>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</si>
  <si>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</si>
  <si>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</si>
  <si>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</si>
  <si>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</si>
  <si>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</si>
  <si>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</si>
  <si>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</si>
  <si>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</si>
  <si>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</si>
  <si>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</si>
  <si>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</si>
  <si>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</si>
  <si>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</si>
  <si>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</si>
  <si>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</si>
  <si>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</si>
  <si>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</si>
  <si>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</si>
  <si>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</si>
  <si>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</si>
  <si>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</si>
  <si>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</si>
  <si>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</si>
  <si>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</si>
  <si>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</si>
  <si>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</si>
  <si>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</si>
  <si>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</si>
  <si>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</si>
  <si>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</si>
  <si>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</si>
  <si>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</si>
  <si>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</si>
  <si>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</si>
  <si>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</si>
  <si>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</si>
  <si>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</si>
  <si>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</si>
  <si>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</si>
  <si>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</si>
  <si>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</si>
  <si>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</si>
  <si>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</si>
  <si>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</si>
  <si>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</si>
  <si>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</si>
  <si>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</si>
  <si>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</si>
  <si>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</si>
  <si>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</si>
  <si>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</si>
  <si>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</si>
  <si>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</si>
  <si>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</si>
  <si>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</si>
  <si>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</si>
  <si>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</si>
  <si>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</si>
  <si>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</si>
  <si>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</si>
  <si>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</si>
  <si>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</si>
  <si>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</si>
  <si>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</si>
  <si>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</si>
  <si>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</si>
  <si>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</si>
  <si>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</si>
  <si>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</si>
  <si>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</si>
  <si>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</si>
  <si>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</si>
  <si>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</si>
  <si>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</si>
  <si>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</si>
  <si>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</si>
  <si>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</si>
  <si>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</si>
  <si>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</si>
  <si>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</si>
  <si>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</si>
  <si>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</si>
  <si>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</si>
  <si>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</si>
  <si>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</si>
  <si>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</si>
  <si>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</si>
  <si>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</si>
  <si>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</si>
  <si>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</si>
  <si>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</si>
  <si>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</si>
  <si>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</si>
  <si>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</si>
  <si>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</si>
  <si>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</si>
  <si>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</si>
  <si>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</si>
  <si>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</si>
  <si>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</si>
  <si>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</si>
  <si>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</si>
  <si>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</si>
  <si>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</si>
  <si>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</si>
  <si>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</si>
  <si>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</si>
  <si>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</si>
  <si>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</si>
  <si>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</si>
  <si>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</si>
  <si>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</si>
  <si>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</si>
  <si>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</si>
  <si>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</si>
  <si>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</si>
  <si>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</si>
  <si>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</si>
  <si>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</si>
  <si>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</si>
  <si>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</si>
  <si>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</si>
  <si>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</si>
  <si>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</si>
  <si>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</si>
  <si>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</si>
  <si>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</si>
  <si>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</si>
  <si>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</si>
  <si>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</si>
  <si>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</si>
  <si>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</si>
  <si>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</si>
  <si>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</si>
  <si>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</si>
  <si>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</si>
  <si>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</si>
  <si>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</si>
  <si>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</si>
  <si>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</si>
  <si>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</si>
  <si>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</si>
  <si>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</si>
  <si>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</si>
  <si>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</si>
  <si>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</si>
  <si>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</si>
  <si>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</si>
  <si>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</si>
  <si>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</si>
  <si>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</si>
  <si>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</si>
  <si>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</si>
  <si>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</si>
  <si>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</si>
  <si>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</si>
  <si>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</si>
  <si>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</si>
  <si>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</si>
  <si>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</si>
  <si>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</si>
  <si>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</si>
  <si>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</si>
  <si>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</si>
  <si>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</si>
  <si>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</si>
  <si>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</si>
  <si>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</si>
  <si>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</si>
  <si>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</si>
  <si>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</si>
  <si>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</si>
  <si>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</si>
  <si>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</si>
  <si>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</si>
  <si>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</si>
  <si>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</si>
  <si>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</si>
  <si>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</si>
  <si>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</si>
  <si>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</si>
  <si>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</si>
  <si>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</si>
  <si>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</si>
  <si>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</si>
  <si>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</si>
  <si>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</si>
  <si>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</si>
  <si>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</si>
  <si>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</si>
  <si>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</si>
  <si>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</si>
  <si>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</si>
  <si>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</si>
  <si>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</si>
  <si>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</si>
  <si>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</si>
  <si>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</si>
  <si>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</si>
  <si>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</si>
  <si>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</si>
  <si>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</si>
  <si>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</si>
  <si>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</si>
  <si>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</si>
  <si>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</si>
  <si>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</si>
  <si>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</si>
  <si>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</si>
  <si>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</si>
  <si>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</si>
  <si>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</si>
  <si>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</si>
  <si>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</si>
  <si>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</si>
  <si>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</si>
  <si>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</si>
  <si>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</si>
  <si>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</si>
  <si>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</si>
  <si>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</si>
  <si>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</si>
  <si>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</si>
  <si>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</si>
  <si>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</si>
  <si>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</si>
  <si>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</si>
  <si>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</si>
  <si>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</si>
  <si>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</si>
  <si>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</si>
  <si>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</si>
  <si>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</si>
  <si>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</si>
  <si>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</si>
  <si>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</si>
  <si>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</si>
  <si>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</si>
  <si>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</si>
  <si>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</si>
  <si>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</si>
  <si>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</si>
  <si>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</si>
  <si>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</si>
  <si>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</si>
  <si>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</si>
  <si>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</si>
  <si>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</si>
  <si>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</si>
  <si>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</si>
  <si>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</si>
  <si>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</si>
  <si>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</si>
  <si>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</si>
  <si>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</si>
  <si>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</si>
  <si>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</si>
  <si>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</si>
  <si>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</si>
  <si>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</si>
  <si>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</si>
  <si>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</si>
  <si>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</si>
  <si>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</si>
  <si>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</si>
  <si>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</si>
  <si>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</si>
  <si>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</si>
  <si>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</si>
  <si>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</si>
  <si>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</si>
  <si>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</si>
  <si>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</si>
  <si>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</si>
  <si>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</si>
  <si>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</si>
  <si>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</si>
  <si>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</si>
  <si>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</si>
  <si>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</si>
  <si>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</si>
  <si>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</si>
  <si>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</si>
  <si>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</si>
  <si>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</si>
  <si>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</si>
  <si>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</si>
  <si>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</si>
  <si>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</si>
  <si>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</si>
  <si>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</si>
  <si>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</si>
  <si>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</si>
  <si>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</si>
  <si>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</si>
  <si>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</si>
  <si>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</si>
  <si>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</si>
  <si>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</si>
  <si>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</si>
  <si>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</si>
  <si>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</si>
  <si>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</si>
  <si>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</si>
  <si>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</si>
  <si>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</si>
  <si>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</si>
  <si>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</si>
  <si>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</si>
  <si>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</si>
  <si>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</si>
  <si>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</si>
  <si>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</si>
  <si>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</si>
  <si>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</si>
  <si>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</si>
  <si>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</si>
  <si>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</si>
  <si>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</si>
  <si>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</si>
  <si>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</si>
  <si>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</si>
  <si>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</si>
  <si>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</si>
  <si>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</si>
  <si>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</si>
  <si>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</si>
  <si>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</si>
  <si>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</si>
  <si>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</si>
  <si>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</si>
  <si>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</si>
  <si>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</si>
  <si>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</si>
  <si>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</si>
  <si>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</si>
  <si>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</si>
  <si>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</si>
  <si>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</si>
  <si>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</si>
  <si>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</si>
  <si>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</si>
  <si>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</si>
  <si>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</si>
  <si>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</si>
  <si>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</si>
  <si>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</si>
  <si>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</si>
  <si>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</si>
  <si>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</si>
  <si>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</si>
  <si>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</si>
  <si>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</si>
  <si>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</si>
  <si>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</si>
  <si>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</si>
  <si>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</si>
  <si>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</si>
  <si>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</si>
  <si>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</si>
  <si>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</si>
  <si>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</si>
  <si>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</si>
  <si>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</si>
  <si>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</si>
  <si>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</si>
  <si>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</si>
  <si>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</si>
  <si>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</si>
  <si>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</si>
  <si>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</si>
  <si>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</si>
  <si>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</si>
  <si>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</si>
  <si>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</si>
  <si>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</si>
  <si>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</si>
  <si>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</si>
  <si>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</si>
  <si>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</si>
  <si>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</si>
  <si>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</si>
  <si>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</si>
  <si>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</si>
  <si>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</si>
  <si>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</si>
  <si>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</si>
  <si>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</si>
  <si>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</si>
  <si>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</si>
  <si>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</si>
  <si>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</si>
  <si>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</si>
  <si>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</si>
  <si>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</si>
  <si>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</si>
  <si>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</si>
  <si>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</si>
  <si>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</si>
  <si>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</si>
  <si>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</si>
  <si>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</si>
  <si>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</si>
  <si>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</si>
  <si>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</si>
  <si>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</si>
  <si>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</si>
  <si>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</si>
  <si>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</si>
  <si>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</si>
  <si>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</si>
  <si>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</si>
  <si>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</si>
  <si>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</si>
  <si>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</si>
  <si>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</si>
  <si>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</si>
  <si>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</si>
  <si>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</si>
  <si>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</si>
  <si>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</si>
  <si>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</si>
  <si>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</si>
  <si>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</si>
  <si>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</si>
  <si>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</si>
  <si>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</si>
  <si>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</si>
  <si>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</si>
  <si>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</si>
  <si>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</si>
  <si>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</si>
  <si>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</si>
  <si>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</si>
  <si>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</si>
  <si>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</si>
  <si>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</si>
  <si>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</si>
  <si>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</si>
  <si>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</si>
  <si>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</si>
  <si>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</si>
  <si>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</si>
  <si>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</si>
  <si>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</si>
  <si>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</si>
  <si>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</si>
  <si>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</si>
  <si>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</si>
  <si>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</si>
  <si>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</si>
  <si>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</si>
  <si>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</si>
  <si>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</si>
  <si>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</si>
  <si>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</si>
  <si>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</si>
  <si>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</si>
  <si>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</si>
  <si>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</si>
  <si>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</si>
  <si>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</si>
  <si>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</si>
  <si>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</si>
  <si>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</si>
  <si>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</si>
  <si>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</si>
  <si>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</si>
  <si>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</si>
  <si>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</si>
  <si>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</si>
  <si>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</si>
  <si>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</si>
  <si>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</si>
  <si>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</si>
  <si>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</si>
  <si>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</si>
  <si>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</si>
  <si>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</si>
  <si>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</si>
  <si>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</si>
  <si>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</si>
  <si>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</si>
  <si>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</si>
  <si>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</si>
  <si>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</si>
  <si>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</si>
  <si>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</si>
  <si>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</si>
  <si>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</si>
  <si>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</si>
  <si>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</si>
  <si>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</si>
  <si>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</si>
  <si>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</si>
  <si>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</si>
  <si>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</si>
  <si>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</si>
  <si>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</si>
  <si>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</si>
  <si>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</si>
  <si>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</si>
  <si>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</si>
  <si>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</si>
  <si>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</si>
  <si>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</si>
  <si>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</si>
  <si>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</si>
  <si>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</si>
  <si>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</si>
  <si>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</si>
  <si>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</si>
  <si>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</si>
  <si>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</si>
  <si>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</si>
  <si>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</si>
  <si>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</si>
  <si>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</si>
  <si>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</si>
  <si>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</si>
  <si>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</si>
  <si>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</si>
  <si>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</si>
  <si>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</si>
  <si>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</si>
  <si>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</si>
  <si>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</si>
  <si>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</si>
  <si>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</si>
  <si>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</si>
  <si>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</si>
  <si>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</si>
  <si>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</si>
  <si>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</si>
  <si>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</si>
  <si>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</si>
  <si>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</si>
  <si>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</si>
  <si>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</si>
  <si>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</si>
  <si>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</si>
  <si>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</si>
  <si>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</si>
  <si>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</si>
  <si>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</si>
  <si>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</si>
  <si>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</si>
  <si>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</si>
  <si>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</si>
  <si>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</si>
  <si>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</si>
  <si>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</si>
  <si>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</si>
  <si>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</si>
  <si>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</si>
  <si>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</si>
  <si>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</si>
  <si>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</si>
  <si>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</si>
  <si>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</si>
  <si>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</si>
  <si>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</si>
  <si>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</si>
  <si>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</si>
  <si>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</si>
  <si>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</si>
  <si>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</si>
  <si>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</si>
  <si>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</si>
  <si>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</si>
  <si>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</si>
  <si>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</si>
  <si>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</si>
  <si>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</si>
  <si>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</si>
  <si>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</si>
  <si>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</si>
  <si>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</si>
  <si>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</si>
  <si>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</si>
  <si>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</si>
  <si>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</si>
  <si>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</si>
  <si>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</si>
  <si>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</si>
  <si>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</si>
  <si>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</si>
  <si>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</si>
  <si>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</si>
  <si>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</si>
  <si>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</si>
  <si>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</si>
  <si>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</si>
  <si>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</si>
  <si>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</si>
  <si>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</si>
  <si>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</si>
  <si>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</si>
  <si>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</si>
  <si>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</si>
  <si>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</si>
  <si>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</si>
  <si>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</si>
  <si>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</si>
  <si>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</si>
  <si>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</si>
  <si>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</si>
  <si>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</si>
  <si>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</si>
  <si>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</si>
  <si>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</si>
  <si>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</si>
  <si>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</si>
  <si>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</si>
  <si>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</si>
  <si>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</si>
  <si>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</si>
  <si>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</si>
  <si>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</si>
  <si>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</si>
  <si>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</si>
  <si>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</si>
  <si>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</si>
  <si>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</si>
  <si>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</si>
  <si>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</si>
  <si>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</si>
  <si>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</si>
  <si>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</si>
  <si>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</si>
  <si>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</si>
  <si>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</si>
  <si>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</si>
  <si>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</si>
  <si>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</si>
  <si>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</si>
  <si>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</si>
  <si>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</si>
  <si>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</si>
  <si>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</si>
  <si>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</si>
  <si>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</si>
  <si>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</si>
  <si>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</si>
  <si>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</si>
  <si>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</si>
  <si>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</si>
  <si>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</si>
  <si>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</si>
  <si>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</si>
  <si>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</si>
  <si>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</si>
  <si>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</si>
  <si>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</si>
  <si>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</si>
  <si>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</si>
  <si>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</si>
  <si>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</si>
  <si>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</si>
  <si>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</si>
  <si>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</si>
  <si>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</si>
  <si>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</si>
  <si>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</si>
  <si>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</si>
  <si>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</si>
  <si>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</si>
  <si>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</si>
  <si>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</si>
  <si>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</si>
  <si>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</si>
  <si>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</si>
  <si>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</si>
  <si>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</si>
  <si>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</si>
  <si>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</si>
  <si>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</si>
  <si>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</si>
  <si>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</si>
  <si>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</si>
  <si>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</si>
  <si>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</si>
  <si>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</si>
  <si>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</si>
  <si>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</si>
  <si>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</si>
  <si>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</si>
  <si>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</si>
  <si>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</si>
  <si>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</si>
  <si>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</si>
  <si>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</si>
  <si>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</si>
  <si>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</si>
  <si>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</si>
  <si>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</si>
  <si>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</si>
  <si>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</si>
  <si>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</si>
  <si>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</si>
  <si>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</si>
  <si>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</si>
  <si>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</si>
  <si>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</si>
  <si>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</si>
  <si>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</si>
  <si>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</si>
  <si>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</si>
  <si>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</si>
  <si>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</si>
  <si>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</si>
  <si>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</si>
  <si>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</si>
  <si>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</si>
  <si>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</si>
  <si>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</si>
  <si>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</si>
  <si>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</si>
  <si>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</si>
  <si>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</si>
  <si>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</si>
  <si>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</si>
  <si>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</si>
  <si>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</si>
  <si>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</si>
  <si>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</si>
  <si>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</si>
  <si>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</si>
  <si>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</si>
  <si>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</si>
  <si>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</si>
  <si>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</si>
  <si>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</si>
  <si>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</si>
  <si>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</si>
  <si>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</si>
  <si>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</si>
  <si>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</si>
  <si>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</si>
  <si>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</si>
  <si>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</si>
  <si>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</si>
  <si>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</si>
  <si>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</si>
  <si>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</si>
  <si>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</si>
  <si>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</si>
  <si>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</si>
  <si>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</si>
  <si>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</si>
  <si>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</si>
  <si>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</si>
  <si>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</si>
  <si>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</si>
  <si>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</si>
  <si>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</si>
  <si>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</si>
  <si>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</si>
  <si>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</si>
  <si>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</si>
  <si>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</si>
  <si>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</si>
  <si>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</si>
  <si>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</si>
  <si>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</si>
  <si>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</si>
  <si>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</si>
  <si>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</si>
  <si>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</si>
  <si>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</si>
  <si>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</si>
  <si>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</si>
  <si>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</si>
  <si>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</si>
  <si>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</si>
  <si>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</si>
  <si>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</si>
  <si>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</si>
  <si>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</si>
  <si>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</si>
  <si>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</si>
  <si>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</si>
  <si>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</si>
  <si>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</si>
  <si>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</si>
  <si>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</si>
  <si>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</si>
  <si>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</si>
  <si>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</si>
  <si>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</si>
  <si>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</si>
  <si>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</si>
  <si>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</si>
  <si>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</si>
  <si>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</si>
  <si>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</si>
  <si>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</si>
  <si>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</si>
  <si>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</si>
  <si>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</si>
  <si>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</si>
  <si>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</si>
  <si>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</si>
  <si>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</si>
  <si>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</si>
  <si>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</si>
  <si>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</si>
  <si>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</si>
  <si>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</si>
  <si>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</si>
  <si>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</si>
  <si>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</si>
  <si>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</si>
  <si>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</si>
  <si>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</si>
  <si>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</si>
  <si>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</si>
  <si>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</si>
  <si>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</si>
  <si>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</si>
  <si>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</si>
  <si>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</si>
  <si>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</si>
  <si>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</si>
  <si>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</si>
  <si>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</si>
  <si>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</si>
  <si>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</si>
  <si>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</si>
  <si>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</si>
  <si>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</si>
  <si>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</si>
  <si>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</si>
  <si>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</si>
  <si>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</si>
  <si>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</si>
  <si>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</si>
  <si>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</si>
  <si>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</si>
  <si>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</si>
  <si>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</si>
  <si>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</si>
  <si>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</si>
  <si>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</si>
  <si>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</si>
  <si>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</si>
  <si>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</si>
  <si>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</si>
  <si>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</si>
  <si>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</si>
  <si>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</si>
  <si>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</si>
  <si>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</si>
  <si>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</si>
  <si>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</si>
  <si>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</si>
  <si>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</si>
  <si>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</si>
  <si>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</si>
  <si>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</si>
  <si>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</si>
  <si>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</si>
  <si>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</si>
  <si>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</si>
  <si>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</si>
  <si>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</si>
  <si>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</si>
  <si>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</si>
  <si>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</si>
  <si>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</si>
  <si>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</si>
  <si>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</si>
  <si>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</si>
  <si>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</si>
  <si>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</si>
  <si>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</si>
  <si>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</si>
  <si>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</si>
  <si>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</si>
  <si>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</si>
  <si>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</si>
  <si>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</si>
  <si>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</si>
  <si>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</si>
  <si>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</si>
  <si>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</si>
  <si>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</si>
  <si>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</si>
  <si>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</si>
  <si>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</si>
  <si>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</si>
  <si>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</si>
  <si>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</si>
  <si>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</si>
  <si>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</si>
  <si>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</si>
  <si>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</si>
  <si>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</si>
  <si>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</si>
  <si>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</si>
  <si>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</si>
  <si>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</si>
  <si>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</si>
  <si>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</si>
  <si>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</si>
  <si>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</si>
  <si>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</si>
  <si>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</si>
  <si>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</si>
  <si>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</si>
  <si>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</si>
  <si>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</si>
  <si>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</si>
  <si>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</si>
  <si>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</si>
  <si>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</si>
  <si>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</si>
  <si>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</si>
  <si>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</si>
  <si>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</si>
  <si>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</si>
  <si>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</si>
  <si>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</si>
  <si>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</si>
  <si>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</si>
  <si>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</si>
  <si>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</si>
  <si>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</si>
  <si>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</si>
  <si>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</si>
  <si>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</si>
  <si>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</si>
  <si>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</si>
  <si>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</si>
  <si>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</si>
  <si>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</si>
  <si>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</si>
  <si>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</si>
  <si>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</si>
  <si>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</si>
  <si>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</si>
  <si>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</si>
  <si>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</si>
  <si>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</si>
  <si>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</si>
  <si>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</si>
  <si>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</si>
  <si>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</si>
  <si>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</si>
  <si>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</si>
  <si>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</si>
  <si>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</si>
  <si>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</si>
  <si>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</si>
  <si>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</si>
  <si>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</si>
  <si>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</si>
  <si>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</si>
  <si>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</si>
  <si>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</si>
  <si>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</si>
  <si>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</si>
  <si>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</si>
  <si>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</si>
  <si>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</si>
  <si>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</si>
  <si>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</si>
  <si>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</si>
  <si>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</si>
  <si>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</si>
  <si>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</si>
  <si>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</si>
  <si>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</si>
  <si>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</si>
  <si>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</si>
  <si>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</si>
  <si>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</si>
  <si>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</si>
  <si>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</si>
  <si>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</si>
  <si>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</si>
  <si>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</si>
  <si>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</si>
  <si>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</si>
  <si>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</si>
  <si>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</si>
  <si>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</si>
  <si>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</si>
  <si>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</si>
  <si>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</si>
  <si>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</si>
  <si>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</si>
  <si>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</si>
  <si>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</si>
  <si>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</si>
  <si>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</si>
  <si>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</si>
  <si>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</si>
  <si>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</si>
  <si>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</si>
  <si>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</si>
  <si>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</si>
  <si>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</si>
  <si>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</si>
  <si>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</si>
  <si>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</si>
  <si>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</si>
  <si>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</si>
  <si>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</si>
  <si>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</si>
  <si>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</si>
  <si>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</si>
  <si>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</si>
  <si>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</si>
  <si>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</si>
  <si>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</si>
  <si>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</si>
  <si>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</si>
  <si>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</si>
  <si>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</si>
  <si>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</si>
  <si>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</si>
  <si>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</si>
  <si>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</si>
  <si>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</si>
  <si>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</si>
  <si>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</si>
  <si>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</si>
  <si>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</si>
  <si>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</si>
  <si>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</si>
  <si>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</si>
  <si>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</si>
  <si>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</si>
  <si>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</si>
  <si>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</si>
  <si>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</si>
  <si>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</si>
  <si>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</si>
  <si>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</si>
  <si>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</si>
  <si>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</si>
  <si>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</si>
  <si>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</si>
  <si>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</si>
  <si>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</si>
  <si>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</si>
  <si>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</si>
  <si>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</si>
  <si>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</si>
  <si>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</si>
  <si>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</si>
  <si>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</si>
  <si>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</si>
  <si>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</si>
  <si>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</si>
  <si>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</si>
  <si>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</si>
  <si>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</si>
  <si>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</si>
  <si>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</si>
  <si>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</si>
  <si>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</si>
  <si>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</si>
  <si>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</si>
  <si>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</si>
  <si>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</si>
  <si>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</si>
  <si>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</si>
  <si>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</si>
  <si>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</si>
  <si>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</si>
  <si>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</si>
  <si>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</si>
  <si>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</si>
  <si>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</si>
  <si>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</si>
  <si>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</si>
  <si>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</si>
  <si>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</si>
  <si>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</si>
  <si>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</si>
  <si>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</si>
  <si>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</si>
  <si>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</si>
  <si>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</si>
  <si>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</si>
  <si>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</si>
  <si>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</si>
  <si>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</si>
  <si>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</si>
  <si>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</si>
  <si>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</si>
  <si>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</si>
  <si>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</si>
  <si>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</si>
  <si>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</si>
  <si>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</si>
  <si>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</si>
  <si>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</si>
  <si>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</si>
  <si>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</si>
  <si>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</si>
  <si>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</si>
  <si>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</si>
  <si>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</si>
  <si>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</si>
  <si>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</si>
  <si>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</si>
  <si>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</si>
  <si>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</si>
  <si>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</si>
  <si>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</si>
  <si>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</si>
  <si>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</si>
  <si>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</si>
  <si>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</si>
  <si>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</si>
  <si>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</si>
  <si>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</si>
  <si>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</si>
  <si>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</si>
  <si>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</si>
  <si>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</si>
  <si>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</si>
  <si>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</si>
  <si>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</si>
  <si>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</si>
  <si>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</si>
  <si>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</si>
  <si>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</si>
  <si>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</si>
  <si>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</si>
  <si>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</si>
  <si>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</si>
  <si>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</si>
  <si>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</si>
  <si>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</si>
  <si>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</si>
  <si>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</si>
  <si>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</si>
  <si>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</si>
  <si>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</si>
  <si>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</si>
  <si>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</si>
  <si>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</si>
  <si>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</si>
  <si>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</si>
  <si>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</si>
  <si>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</si>
  <si>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</si>
  <si>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</si>
  <si>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</si>
  <si>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</si>
  <si>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</si>
  <si>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</si>
  <si>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</si>
  <si>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</si>
  <si>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</si>
  <si>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</si>
  <si>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</si>
  <si>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</si>
  <si>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</si>
  <si>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</si>
  <si>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</si>
  <si>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</si>
  <si>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</si>
  <si>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</si>
  <si>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</si>
  <si>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</si>
  <si>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</si>
  <si>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</si>
  <si>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</si>
  <si>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</si>
  <si>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</si>
  <si>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</si>
  <si>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</si>
  <si>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</si>
  <si>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</si>
  <si>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</si>
  <si>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</si>
  <si>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</si>
  <si>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</si>
  <si>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</si>
  <si>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</si>
  <si>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</si>
  <si>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</si>
  <si>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</si>
  <si>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</si>
  <si>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</si>
  <si>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</si>
  <si>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</si>
  <si>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</si>
  <si>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</si>
  <si>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</si>
  <si>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</si>
  <si>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</si>
  <si>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</si>
  <si>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</si>
  <si>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</si>
  <si>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</si>
  <si>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</si>
  <si>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</si>
  <si>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</si>
  <si>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</si>
  <si>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</si>
  <si>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</si>
  <si>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</si>
  <si>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</si>
  <si>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</si>
  <si>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</si>
  <si>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</si>
  <si>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</si>
  <si>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</si>
  <si>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</si>
  <si>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</si>
  <si>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</si>
  <si>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</si>
  <si>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</si>
  <si>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</si>
  <si>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</si>
  <si>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</si>
  <si>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</si>
  <si>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</si>
  <si>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</si>
  <si>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</si>
  <si>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</si>
  <si>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</si>
  <si>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</si>
  <si>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</si>
  <si>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</si>
  <si>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</si>
  <si>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</si>
  <si>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</si>
  <si>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</si>
  <si>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</si>
  <si>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</si>
  <si>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</si>
  <si>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</si>
  <si>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</si>
  <si>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</si>
  <si>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</si>
  <si>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</si>
  <si>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</si>
  <si>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</si>
  <si>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</si>
  <si>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</si>
  <si>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</si>
  <si>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</si>
  <si>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</si>
  <si>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</si>
  <si>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</si>
  <si>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</si>
  <si>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</si>
  <si>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</si>
  <si>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</si>
  <si>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</si>
  <si>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</si>
  <si>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</si>
  <si>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</si>
  <si>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</si>
  <si>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</si>
  <si>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</si>
  <si>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</si>
  <si>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</si>
  <si>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</si>
  <si>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</si>
  <si>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</si>
  <si>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</si>
  <si>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</si>
  <si>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</si>
  <si>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</si>
  <si>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</si>
  <si>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</si>
  <si>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</si>
  <si>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</si>
  <si>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</si>
  <si>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</si>
  <si>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</si>
  <si>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</si>
  <si>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</si>
  <si>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</si>
  <si>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</si>
  <si>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</si>
  <si>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</si>
  <si>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</si>
  <si>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</si>
  <si>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</si>
  <si>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</si>
  <si>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</si>
  <si>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</si>
  <si>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</si>
  <si>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</si>
  <si>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</si>
  <si>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</si>
  <si>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</si>
  <si>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</si>
  <si>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</si>
  <si>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</si>
  <si>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</si>
  <si>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</si>
  <si>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</si>
  <si>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</si>
  <si>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</si>
  <si>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</si>
  <si>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</si>
  <si>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</si>
  <si>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</si>
  <si>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</si>
  <si>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</si>
  <si>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</si>
  <si>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</si>
  <si>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</si>
  <si>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</si>
  <si>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</si>
  <si>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</si>
  <si>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</si>
  <si>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</si>
  <si>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</si>
  <si>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</si>
  <si>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</si>
  <si>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</si>
  <si>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</si>
  <si>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</si>
  <si>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</si>
  <si>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</si>
  <si>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</si>
  <si>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</si>
  <si>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</si>
  <si>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</si>
  <si>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</si>
  <si>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</si>
  <si>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</si>
  <si>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</si>
  <si>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</si>
  <si>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</si>
  <si>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</si>
  <si>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</si>
  <si>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</si>
  <si>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</si>
  <si>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</si>
  <si>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</si>
  <si>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</si>
  <si>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</si>
  <si>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</si>
  <si>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</si>
  <si>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</si>
  <si>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</si>
  <si>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</si>
  <si>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</si>
  <si>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</si>
  <si>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</si>
  <si>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</si>
  <si>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</si>
  <si>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</si>
  <si>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</si>
  <si>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</si>
  <si>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</si>
  <si>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</si>
  <si>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</si>
  <si>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</si>
  <si>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</si>
  <si>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</si>
  <si>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</si>
  <si>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</si>
  <si>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</si>
  <si>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</si>
  <si>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</si>
  <si>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</si>
  <si>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</si>
  <si>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</si>
  <si>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</si>
  <si>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</si>
  <si>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</si>
  <si>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</si>
  <si>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</si>
  <si>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</si>
  <si>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</si>
  <si>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</si>
  <si>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</si>
  <si>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</si>
  <si>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</si>
  <si>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</si>
  <si>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</si>
  <si>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</si>
  <si>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</si>
  <si>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</si>
  <si>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</si>
  <si>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</si>
  <si>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</si>
  <si>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</si>
  <si>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</si>
  <si>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</si>
  <si>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</si>
  <si>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</si>
  <si>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</si>
  <si>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</si>
  <si>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</si>
  <si>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</si>
  <si>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</si>
  <si>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</si>
  <si>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</si>
  <si>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</si>
  <si>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</si>
  <si>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</si>
  <si>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</si>
  <si>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</si>
  <si>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</si>
  <si>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</si>
  <si>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</si>
  <si>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</si>
  <si>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</si>
  <si>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</si>
  <si>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</si>
  <si>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</si>
  <si>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</si>
  <si>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</si>
  <si>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</si>
  <si>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</si>
  <si>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</si>
  <si>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</si>
  <si>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</si>
  <si>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</si>
  <si>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</si>
  <si>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</si>
  <si>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</si>
  <si>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</si>
  <si>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</si>
  <si>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</si>
  <si>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</si>
  <si>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</si>
  <si>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</si>
  <si>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</si>
  <si>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</si>
  <si>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</si>
  <si>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</si>
  <si>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</si>
  <si>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</si>
  <si>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</si>
  <si>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</si>
  <si>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</si>
  <si>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</si>
  <si>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</si>
  <si>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</si>
  <si>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</si>
  <si>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</si>
  <si>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</si>
  <si>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</si>
  <si>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</si>
  <si>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</si>
  <si>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</si>
  <si>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</si>
  <si>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</si>
  <si>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</si>
  <si>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</si>
  <si>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</si>
  <si>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</si>
  <si>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</si>
  <si>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</si>
  <si>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</si>
  <si>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</si>
  <si>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</si>
  <si>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</si>
  <si>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</si>
  <si>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</si>
  <si>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</si>
  <si>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</si>
  <si>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</si>
  <si>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</si>
  <si>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</si>
  <si>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</si>
  <si>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</si>
  <si>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</si>
  <si>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</si>
  <si>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</si>
  <si>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</si>
  <si>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</si>
  <si>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</si>
  <si>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</si>
  <si>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</si>
  <si>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</si>
  <si>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</si>
  <si>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</si>
  <si>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</si>
  <si>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</si>
  <si>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</si>
  <si>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</si>
  <si>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</si>
  <si>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</si>
  <si>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</si>
  <si>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</si>
  <si>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</si>
  <si>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</si>
  <si>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</si>
  <si>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</si>
  <si>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</si>
  <si>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</si>
  <si>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</si>
  <si>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</si>
  <si>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</si>
  <si>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</si>
  <si>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</si>
  <si>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</si>
  <si>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</si>
  <si>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</si>
  <si>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</si>
  <si>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</si>
  <si>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</si>
  <si>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</si>
  <si>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</si>
  <si>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</si>
  <si>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</si>
  <si>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</si>
  <si>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</si>
  <si>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</si>
  <si>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</si>
  <si>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</si>
  <si>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</si>
  <si>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</si>
  <si>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</si>
  <si>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</si>
  <si>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</si>
  <si>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</si>
  <si>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</si>
  <si>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</si>
  <si>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</si>
  <si>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</si>
  <si>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</si>
  <si>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</si>
  <si>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</si>
  <si>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</si>
  <si>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</si>
  <si>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</si>
  <si>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</si>
  <si>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</si>
  <si>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</si>
  <si>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</si>
  <si>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</si>
  <si>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</si>
  <si>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</si>
  <si>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</si>
  <si>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</si>
  <si>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</si>
  <si>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</si>
  <si>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</si>
  <si>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</si>
  <si>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</si>
  <si>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</si>
  <si>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</si>
  <si>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</si>
  <si>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</si>
  <si>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</si>
  <si>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</si>
  <si>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</si>
  <si>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</si>
  <si>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</si>
  <si>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</si>
  <si>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</si>
  <si>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</si>
  <si>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</si>
  <si>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</si>
  <si>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</si>
  <si>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</si>
  <si>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</si>
  <si>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</si>
  <si>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</si>
  <si>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</si>
  <si>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</si>
  <si>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</si>
  <si>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</si>
  <si>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</si>
  <si>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</si>
  <si>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</si>
  <si>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</si>
  <si>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</si>
  <si>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</si>
  <si>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</si>
  <si>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</si>
  <si>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</si>
  <si>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</si>
  <si>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</si>
  <si>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</si>
  <si>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</si>
  <si>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</si>
  <si>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</si>
  <si>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</si>
  <si>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</si>
  <si>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</si>
  <si>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</si>
  <si>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</si>
  <si>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</si>
  <si>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</si>
  <si>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</si>
  <si>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</si>
  <si>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</si>
  <si>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</si>
  <si>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</si>
  <si>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</si>
  <si>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</si>
  <si>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</si>
  <si>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</si>
  <si>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</si>
  <si>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</si>
  <si>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</si>
  <si>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</si>
  <si>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</si>
  <si>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</si>
  <si>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</si>
  <si>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</si>
  <si>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</si>
  <si>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</si>
  <si>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</si>
  <si>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</si>
  <si>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</si>
  <si>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</si>
  <si>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</si>
  <si>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</si>
  <si>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</si>
  <si>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</si>
  <si>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</si>
  <si>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</si>
  <si>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</si>
  <si>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</si>
  <si>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</si>
  <si>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</si>
  <si>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</si>
  <si>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</si>
  <si>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</si>
  <si>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</si>
  <si>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</si>
  <si>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</si>
  <si>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</si>
  <si>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</si>
  <si>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</si>
  <si>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</si>
  <si>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</si>
  <si>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</si>
  <si>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</si>
  <si>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</si>
  <si>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</si>
  <si>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</si>
  <si>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</si>
  <si>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</si>
  <si>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</si>
  <si>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</si>
  <si>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</si>
  <si>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</si>
  <si>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</si>
  <si>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</si>
  <si>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</si>
  <si>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</si>
  <si>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</si>
  <si>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</si>
  <si>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</si>
  <si>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</si>
  <si>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</si>
  <si>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</si>
  <si>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</si>
  <si>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</si>
  <si>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</si>
  <si>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</si>
  <si>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</si>
  <si>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</si>
  <si>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</si>
  <si>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</si>
  <si>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</si>
  <si>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</si>
  <si>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</si>
  <si>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</si>
  <si>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</si>
  <si>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</si>
  <si>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</si>
  <si>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</si>
  <si>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</si>
  <si>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</si>
  <si>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</si>
  <si>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</si>
  <si>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</si>
  <si>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</si>
  <si>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</si>
  <si>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</si>
  <si>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</si>
  <si>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</si>
  <si>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</si>
  <si>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</si>
  <si>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</si>
  <si>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</si>
  <si>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</si>
  <si>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</si>
  <si>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</si>
  <si>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</si>
  <si>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</si>
  <si>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</si>
  <si>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</si>
  <si>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</si>
  <si>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</si>
  <si>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</si>
  <si>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</si>
  <si>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</si>
  <si>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</si>
  <si>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</si>
  <si>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</si>
  <si>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</si>
  <si>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</si>
  <si>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</si>
  <si>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</si>
  <si>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</si>
  <si>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</si>
  <si>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</si>
  <si>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</si>
  <si>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</si>
  <si>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</si>
  <si>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</si>
  <si>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</si>
  <si>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</si>
  <si>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</si>
  <si>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</si>
  <si>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</si>
  <si>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</si>
  <si>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</si>
  <si>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</si>
  <si>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</si>
  <si>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</si>
  <si>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</si>
  <si>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</si>
  <si>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</si>
  <si>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</si>
  <si>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</si>
  <si>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</si>
  <si>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</si>
  <si>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</si>
  <si>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</si>
  <si>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</si>
  <si>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</si>
  <si>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</si>
  <si>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</si>
  <si>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</si>
  <si>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</si>
  <si>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</si>
  <si>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</si>
  <si>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</si>
  <si>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</si>
  <si>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</si>
  <si>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</si>
  <si>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</si>
  <si>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</si>
  <si>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</si>
  <si>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</si>
  <si>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</si>
  <si>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</si>
  <si>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</si>
  <si>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</si>
  <si>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</si>
  <si>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</si>
  <si>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</si>
  <si>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</si>
  <si>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</si>
  <si>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</si>
  <si>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</si>
  <si>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</si>
  <si>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</si>
  <si>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</si>
  <si>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</si>
  <si>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</si>
  <si>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</si>
  <si>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</si>
  <si>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</si>
  <si>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</si>
  <si>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</si>
  <si>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</si>
  <si>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</si>
  <si>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</si>
  <si>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</si>
  <si>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</si>
  <si>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</si>
  <si>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</si>
  <si>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</si>
  <si>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</si>
  <si>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</si>
  <si>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</si>
  <si>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</si>
  <si>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</si>
  <si>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</si>
  <si>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</si>
  <si>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</si>
  <si>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</si>
  <si>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</si>
  <si>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</si>
  <si>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</si>
  <si>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</si>
  <si>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</si>
  <si>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</si>
  <si>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</si>
  <si>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</si>
  <si>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</si>
  <si>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</si>
  <si>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</si>
  <si>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</si>
  <si>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</si>
  <si>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</si>
  <si>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</si>
  <si>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</si>
  <si>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</si>
  <si>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</si>
  <si>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</si>
  <si>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</si>
  <si>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</si>
  <si>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</si>
  <si>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</si>
  <si>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</si>
  <si>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</si>
  <si>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</si>
  <si>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</si>
  <si>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</si>
  <si>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</si>
  <si>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</si>
  <si>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</si>
  <si>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</si>
  <si>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</si>
  <si>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</si>
  <si>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</si>
  <si>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</si>
  <si>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</si>
  <si>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</si>
  <si>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</si>
  <si>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</si>
  <si>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</si>
  <si>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</si>
  <si>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</si>
  <si>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</si>
  <si>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</si>
  <si>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</si>
  <si>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</si>
  <si>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</si>
  <si>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</si>
  <si>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</si>
  <si>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</si>
  <si>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</si>
  <si>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</si>
  <si>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</si>
  <si>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</si>
  <si>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</si>
  <si>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</si>
  <si>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</si>
  <si>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</si>
  <si>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</si>
  <si>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</si>
  <si>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</si>
  <si>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</si>
  <si>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</si>
  <si>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</si>
  <si>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</si>
  <si>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</si>
  <si>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</si>
  <si>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</si>
  <si>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</si>
  <si>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</si>
  <si>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</si>
  <si>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</si>
  <si>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</si>
  <si>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</si>
  <si>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</si>
  <si>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</si>
  <si>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</si>
  <si>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</si>
  <si>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</si>
  <si>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</si>
  <si>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</si>
  <si>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</si>
  <si>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</si>
  <si>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</si>
  <si>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</si>
  <si>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</si>
  <si>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</si>
  <si>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</si>
  <si>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</si>
  <si>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</si>
  <si>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</si>
  <si>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</si>
  <si>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</si>
  <si>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</si>
  <si>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</si>
  <si>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</si>
  <si>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</si>
  <si>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</si>
  <si>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</si>
  <si>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</si>
  <si>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</si>
  <si>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</si>
  <si>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</si>
  <si>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</si>
  <si>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</si>
  <si>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</si>
  <si>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</si>
  <si>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</si>
  <si>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</si>
  <si>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</si>
  <si>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</si>
  <si>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</si>
  <si>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</si>
  <si>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</si>
  <si>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</si>
  <si>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</si>
  <si>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</si>
  <si>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</si>
  <si>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</si>
  <si>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</si>
  <si>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</si>
  <si>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</si>
  <si>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</si>
  <si>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</si>
  <si>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</si>
  <si>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</si>
  <si>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</si>
  <si>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</si>
  <si>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</si>
  <si>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</si>
  <si>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</si>
  <si>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</si>
  <si>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</si>
  <si>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</si>
  <si>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</si>
  <si>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</si>
  <si>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</si>
  <si>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</si>
  <si>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</si>
  <si>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</si>
  <si>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</si>
  <si>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</si>
  <si>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</si>
  <si>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</si>
  <si>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</si>
  <si>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</si>
  <si>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</si>
  <si>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</si>
  <si>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</si>
  <si>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</si>
  <si>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</si>
  <si>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</si>
  <si>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</si>
  <si>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</si>
  <si>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</si>
  <si>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</si>
  <si>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</si>
  <si>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</si>
  <si>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</si>
  <si>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</si>
  <si>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</si>
  <si>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</si>
  <si>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</si>
  <si>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</si>
  <si>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</si>
  <si>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</si>
  <si>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</si>
  <si>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</si>
  <si>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</si>
  <si>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</si>
  <si>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</si>
  <si>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</si>
  <si>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</si>
  <si>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</si>
  <si>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</si>
  <si>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</si>
  <si>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</si>
  <si>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</si>
  <si>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</si>
  <si>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</si>
  <si>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</si>
  <si>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</si>
  <si>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</si>
  <si>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</si>
  <si>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</si>
  <si>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</si>
  <si>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</si>
  <si>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</si>
  <si>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</si>
  <si>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</si>
  <si>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</si>
  <si>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</si>
  <si>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</si>
  <si>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</si>
  <si>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</si>
  <si>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</si>
  <si>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</si>
  <si>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</si>
  <si>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</si>
  <si>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</si>
  <si>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</si>
  <si>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</si>
  <si>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</si>
  <si>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</si>
  <si>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</si>
  <si>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</si>
  <si>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</si>
  <si>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</si>
  <si>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</si>
  <si>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</si>
  <si>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</si>
  <si>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</si>
  <si>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</si>
  <si>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</si>
  <si>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</si>
  <si>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</si>
  <si>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</si>
  <si>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</si>
  <si>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</si>
  <si>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</si>
  <si>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</si>
  <si>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</si>
  <si>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</si>
  <si>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</si>
  <si>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</si>
  <si>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</si>
  <si>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</si>
  <si>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</si>
  <si>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</si>
  <si>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</si>
  <si>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</si>
  <si>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</si>
  <si>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</si>
  <si>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</si>
  <si>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</si>
  <si>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</si>
  <si>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</si>
  <si>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</si>
  <si>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</si>
  <si>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</si>
  <si>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</si>
  <si>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</si>
  <si>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</si>
  <si>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</si>
  <si>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</si>
  <si>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</si>
  <si>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</si>
  <si>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</si>
  <si>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</si>
  <si>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</si>
  <si>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</si>
  <si>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</si>
  <si>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</si>
  <si>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</si>
  <si>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</si>
  <si>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</si>
  <si>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</si>
  <si>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</si>
  <si>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</si>
  <si>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</si>
  <si>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</si>
  <si>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</si>
  <si>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</si>
  <si>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</si>
  <si>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</si>
  <si>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</si>
  <si>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</si>
  <si>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</si>
  <si>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</si>
  <si>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</si>
  <si>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</si>
  <si>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</si>
  <si>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</si>
  <si>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</si>
  <si>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</si>
  <si>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</si>
  <si>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</si>
  <si>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</si>
  <si>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</si>
  <si>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</si>
  <si>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</si>
  <si>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</si>
  <si>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</si>
  <si>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</si>
  <si>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</si>
  <si>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</si>
  <si>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</si>
  <si>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</si>
  <si>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</si>
  <si>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</si>
  <si>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</si>
  <si>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</si>
  <si>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</si>
  <si>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</si>
  <si>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</si>
  <si>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</si>
  <si>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</si>
  <si>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</si>
  <si>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</si>
  <si>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</si>
  <si>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</si>
  <si>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</si>
  <si>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</si>
  <si>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</si>
  <si>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</si>
  <si>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</si>
  <si>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</si>
  <si>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</si>
  <si>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</si>
  <si>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</si>
  <si>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</si>
  <si>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</si>
  <si>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</si>
  <si>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</si>
  <si>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</si>
  <si>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</si>
  <si>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</si>
  <si>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</si>
  <si>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</si>
  <si>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</si>
  <si>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</si>
  <si>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</si>
  <si>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</si>
  <si>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</si>
  <si>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</si>
  <si>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</si>
  <si>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</si>
  <si>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</si>
  <si>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</si>
  <si>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</si>
  <si>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</si>
  <si>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</si>
  <si>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</si>
  <si>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</si>
  <si>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</si>
  <si>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</si>
  <si>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</si>
  <si>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</si>
  <si>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</si>
  <si>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</si>
  <si>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</si>
  <si>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</si>
  <si>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</si>
  <si>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</si>
  <si>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</si>
  <si>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</si>
  <si>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</si>
  <si>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</si>
  <si>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</si>
  <si>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</si>
  <si>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</si>
  <si>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</si>
  <si>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</si>
  <si>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</si>
  <si>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</si>
  <si>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</si>
  <si>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</si>
  <si>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</si>
  <si>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</si>
  <si>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</si>
  <si>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</si>
  <si>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</si>
  <si>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</si>
  <si>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</si>
  <si>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</si>
  <si>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</si>
  <si>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</si>
  <si>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</si>
  <si>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</si>
  <si>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</si>
  <si>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</si>
  <si>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</si>
  <si>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</si>
  <si>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</si>
  <si>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</si>
  <si>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</si>
  <si>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</si>
  <si>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</si>
  <si>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</si>
  <si>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</si>
  <si>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</si>
  <si>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</si>
  <si>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</si>
  <si>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</si>
  <si>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</si>
  <si>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</si>
  <si>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</si>
  <si>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</si>
  <si>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</si>
  <si>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</si>
  <si>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</si>
  <si>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</si>
  <si>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</si>
  <si>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</si>
  <si>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</si>
  <si>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</si>
  <si>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</si>
  <si>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</si>
  <si>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</si>
  <si>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</si>
  <si>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</si>
  <si>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</si>
  <si>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</si>
  <si>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</si>
  <si>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</si>
  <si>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</si>
  <si>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</si>
  <si>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</si>
  <si>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</si>
  <si>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</si>
  <si>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</si>
  <si>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</si>
  <si>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</si>
  <si>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</si>
  <si>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</si>
  <si>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</si>
  <si>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</si>
  <si>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</si>
  <si>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</si>
  <si>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</si>
  <si>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</si>
  <si>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</si>
  <si>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</si>
  <si>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</si>
  <si>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</si>
  <si>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</si>
  <si>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</si>
  <si>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</si>
  <si>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</si>
  <si>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</si>
  <si>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</si>
  <si>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</si>
  <si>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</si>
  <si>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</si>
  <si>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</si>
  <si>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</si>
  <si>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</si>
  <si>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</si>
  <si>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</si>
  <si>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</si>
  <si>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</si>
  <si>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</si>
  <si>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</si>
  <si>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</si>
  <si>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</si>
  <si>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</si>
  <si>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</si>
  <si>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</si>
  <si>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</si>
  <si>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</si>
  <si>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</si>
  <si>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</si>
  <si>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</si>
  <si>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</si>
  <si>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</si>
  <si>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</si>
  <si>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</si>
  <si>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</si>
  <si>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</si>
  <si>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</si>
  <si>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</si>
  <si>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</si>
  <si>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</si>
  <si>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</si>
  <si>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</si>
  <si>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</si>
  <si>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</si>
  <si>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</si>
  <si>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</si>
  <si>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</si>
  <si>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</si>
  <si>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</si>
  <si>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</si>
  <si>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</si>
  <si>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</si>
  <si>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</si>
  <si>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</si>
  <si>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</si>
  <si>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</si>
  <si>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</si>
  <si>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</si>
  <si>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</si>
  <si>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</si>
  <si>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</si>
  <si>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</si>
  <si>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</si>
  <si>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</si>
  <si>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</si>
  <si>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</si>
  <si>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</si>
  <si>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</si>
  <si>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</si>
  <si>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</si>
  <si>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</si>
  <si>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</si>
  <si>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</si>
  <si>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</si>
  <si>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</si>
  <si>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</si>
  <si>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</si>
  <si>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</si>
  <si>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</si>
  <si>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</si>
  <si>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</si>
  <si>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</si>
  <si>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</si>
  <si>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</si>
  <si>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</si>
  <si>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</si>
  <si>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</si>
  <si>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</si>
  <si>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</si>
  <si>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</si>
  <si>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</si>
  <si>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</si>
  <si>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</si>
  <si>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</si>
  <si>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</si>
  <si>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</si>
  <si>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</si>
  <si>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</si>
  <si>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</si>
  <si>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</si>
  <si>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</si>
  <si>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</si>
  <si>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</si>
  <si>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</si>
  <si>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</si>
  <si>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</si>
  <si>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</si>
  <si>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</si>
  <si>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</si>
  <si>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</si>
  <si>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</si>
  <si>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</si>
  <si>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</si>
  <si>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</si>
  <si>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</si>
  <si>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</si>
  <si>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</si>
  <si>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</si>
  <si>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</si>
  <si>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</si>
  <si>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</si>
  <si>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</si>
  <si>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</si>
  <si>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</si>
  <si>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</si>
  <si>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</si>
  <si>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</si>
  <si>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</si>
  <si>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</si>
  <si>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</si>
  <si>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</si>
  <si>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</si>
  <si>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</si>
  <si>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</si>
  <si>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</si>
  <si>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</si>
  <si>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</si>
  <si>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</si>
  <si>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</si>
  <si>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</si>
  <si>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</si>
  <si>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</si>
  <si>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</si>
  <si>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</si>
  <si>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</si>
  <si>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</si>
  <si>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</si>
  <si>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</si>
  <si>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</si>
  <si>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</si>
  <si>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</si>
  <si>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</si>
  <si>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</si>
  <si>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</si>
  <si>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</si>
  <si>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</si>
  <si>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</si>
  <si>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</si>
  <si>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</si>
  <si>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</si>
  <si>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</si>
  <si>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</si>
  <si>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</si>
  <si>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</si>
  <si>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</si>
  <si>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</si>
  <si>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</si>
  <si>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</si>
  <si>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</si>
  <si>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</si>
  <si>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</si>
  <si>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</si>
  <si>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</si>
  <si>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</si>
  <si>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</si>
  <si>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</si>
  <si>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</si>
  <si>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</si>
  <si>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</si>
  <si>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</si>
  <si>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</si>
  <si>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</si>
  <si>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</si>
  <si>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</si>
  <si>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</si>
  <si>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</si>
  <si>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</si>
  <si>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</si>
  <si>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</si>
  <si>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</si>
  <si>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</si>
  <si>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</si>
  <si>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</si>
  <si>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</si>
  <si>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</si>
  <si>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</si>
  <si>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</si>
  <si>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</si>
  <si>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</si>
  <si>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</si>
  <si>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</si>
  <si>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</si>
  <si>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</si>
  <si>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</si>
  <si>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</si>
  <si>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</si>
  <si>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</si>
  <si>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</si>
  <si>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</si>
  <si>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</si>
  <si>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</si>
  <si>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</si>
  <si>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</si>
  <si>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</si>
  <si>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</si>
  <si>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</si>
  <si>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</si>
  <si>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</si>
  <si>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</si>
  <si>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</si>
  <si>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</si>
  <si>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</si>
  <si>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</si>
  <si>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</si>
  <si>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</si>
  <si>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</si>
  <si>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</si>
  <si>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</si>
  <si>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</si>
  <si>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</si>
  <si>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</si>
  <si>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</si>
  <si>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</si>
  <si>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</si>
  <si>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</si>
  <si>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</si>
  <si>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</si>
  <si>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</si>
  <si>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</si>
  <si>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</si>
  <si>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</si>
  <si>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</si>
  <si>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</si>
  <si>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</si>
  <si>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</si>
  <si>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</si>
  <si>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</si>
  <si>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</si>
  <si>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</si>
  <si>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</si>
  <si>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</si>
  <si>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</si>
  <si>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</si>
  <si>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</si>
  <si>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</si>
  <si>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</si>
  <si>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</si>
  <si>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</si>
  <si>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</si>
  <si>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</si>
  <si>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</si>
  <si>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</si>
  <si>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</si>
  <si>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</si>
  <si>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</si>
  <si>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</si>
  <si>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</si>
  <si>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</si>
  <si>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</si>
  <si>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</si>
  <si>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</si>
  <si>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</si>
  <si>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</si>
  <si>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</si>
  <si>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</si>
  <si>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</si>
  <si>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</si>
  <si>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</si>
  <si>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</si>
  <si>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</si>
  <si>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</si>
  <si>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</si>
  <si>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</si>
  <si>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</si>
  <si>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</si>
  <si>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</si>
  <si>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</si>
  <si>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</si>
  <si>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</si>
  <si>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</si>
  <si>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</si>
  <si>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</si>
  <si>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</si>
  <si>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</si>
  <si>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</si>
  <si>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</si>
  <si>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</si>
  <si>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</si>
  <si>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</si>
  <si>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</si>
  <si>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</si>
  <si>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</si>
  <si>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</si>
  <si>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</si>
  <si>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</si>
  <si>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</si>
  <si>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</si>
  <si>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</si>
  <si>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</si>
  <si>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</si>
  <si>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</si>
  <si>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</si>
  <si>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</si>
  <si>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</si>
  <si>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</si>
  <si>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</si>
  <si>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</si>
  <si>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</si>
  <si>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</si>
  <si>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</si>
  <si>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</si>
  <si>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</si>
  <si>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</si>
  <si>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</si>
  <si>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</si>
  <si>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</si>
  <si>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</si>
  <si>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</si>
  <si>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</si>
  <si>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</si>
  <si>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</si>
  <si>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</si>
  <si>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</si>
  <si>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</si>
  <si>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</si>
  <si>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</si>
  <si>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</si>
  <si>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</si>
  <si>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</si>
  <si>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</si>
  <si>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</si>
  <si>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</si>
  <si>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</si>
  <si>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</si>
  <si>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</si>
  <si>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</si>
  <si>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</si>
  <si>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</si>
  <si>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</si>
  <si>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</si>
  <si>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</si>
  <si>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</si>
  <si>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</si>
  <si>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</si>
  <si>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</si>
  <si>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</si>
  <si>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</si>
  <si>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</si>
  <si>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</si>
  <si>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</si>
  <si>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</si>
  <si>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</si>
  <si>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</si>
  <si>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</si>
  <si>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</si>
  <si>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</si>
  <si>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</si>
  <si>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</si>
  <si>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</si>
  <si>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</si>
  <si>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</si>
  <si>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</si>
  <si>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</si>
  <si>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</si>
  <si>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</si>
  <si>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</si>
  <si>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</si>
  <si>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</si>
  <si>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</si>
  <si>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</si>
  <si>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</si>
  <si>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</si>
  <si>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</si>
  <si>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</si>
  <si>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</si>
  <si>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</si>
  <si>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</si>
  <si>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</si>
  <si>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</si>
  <si>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</si>
  <si>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</si>
  <si>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</si>
  <si>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</si>
  <si>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</si>
  <si>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</si>
  <si>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</si>
  <si>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</si>
  <si>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</si>
  <si>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</si>
  <si>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</si>
  <si>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</si>
  <si>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</si>
  <si>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</si>
  <si>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</si>
  <si>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</si>
  <si>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</si>
  <si>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</si>
  <si>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</si>
  <si>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</si>
  <si>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</si>
  <si>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</si>
  <si>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</si>
  <si>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</si>
  <si>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</si>
  <si>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</si>
  <si>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</si>
  <si>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</si>
  <si>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</si>
  <si>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</si>
  <si>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</si>
  <si>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</si>
  <si>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</si>
  <si>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</si>
  <si>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</si>
  <si>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</si>
  <si>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</si>
  <si>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</si>
  <si>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</si>
  <si>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</si>
  <si>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</si>
  <si>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</si>
  <si>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</si>
  <si>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</si>
  <si>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</si>
  <si>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</si>
  <si>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</si>
  <si>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</si>
  <si>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</si>
  <si>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</si>
  <si>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</si>
  <si>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</si>
  <si>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</si>
  <si>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</si>
  <si>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</si>
  <si>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</si>
  <si>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</si>
  <si>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</si>
  <si>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</si>
  <si>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</si>
  <si>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</si>
  <si>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</si>
  <si>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</si>
  <si>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</si>
  <si>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</si>
  <si>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</si>
  <si>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</si>
  <si>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</si>
  <si>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</si>
  <si>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</si>
  <si>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</si>
  <si>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</si>
  <si>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</si>
  <si>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</si>
  <si>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</si>
  <si>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</si>
  <si>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</si>
  <si>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</si>
  <si>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</si>
  <si>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</si>
  <si>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</si>
  <si>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</si>
  <si>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</si>
  <si>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</si>
  <si>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</si>
  <si>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</si>
  <si>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</si>
  <si>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</si>
  <si>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</si>
  <si>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</si>
  <si>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</si>
  <si>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</si>
  <si>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</si>
  <si>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</si>
  <si>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</si>
  <si>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</si>
  <si>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</si>
  <si>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</si>
  <si>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</si>
  <si>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</si>
  <si>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</si>
  <si>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</si>
  <si>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</si>
  <si>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</si>
  <si>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</si>
  <si>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</si>
  <si>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</si>
  <si>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</si>
  <si>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</si>
  <si>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</si>
  <si>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</si>
  <si>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</si>
  <si>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</si>
  <si>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</si>
  <si>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</si>
  <si>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</si>
  <si>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</si>
  <si>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</si>
  <si>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</si>
  <si>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</si>
  <si>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</si>
  <si>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</si>
  <si>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</si>
  <si>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</si>
  <si>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</si>
  <si>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</si>
  <si>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</si>
  <si>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</si>
  <si>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</si>
  <si>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</si>
  <si>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</si>
  <si>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</si>
  <si>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</si>
  <si>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</si>
  <si>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</si>
  <si>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</si>
  <si>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</si>
  <si>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</si>
  <si>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</si>
  <si>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</si>
  <si>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</si>
  <si>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</si>
  <si>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</si>
  <si>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</si>
  <si>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</si>
  <si>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</si>
  <si>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</si>
  <si>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</si>
  <si>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</si>
  <si>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</si>
  <si>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</si>
  <si>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</si>
  <si>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</si>
  <si>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</si>
  <si>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</si>
  <si>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</si>
  <si>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</si>
  <si>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</si>
  <si>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</si>
  <si>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</si>
  <si>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</si>
  <si>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</si>
  <si>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</si>
  <si>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</si>
  <si>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</si>
  <si>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</si>
  <si>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</si>
  <si>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</si>
  <si>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</si>
  <si>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</si>
  <si>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</si>
  <si>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</si>
  <si>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</si>
  <si>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</si>
  <si>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</si>
  <si>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</si>
  <si>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</si>
  <si>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</si>
  <si>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</si>
  <si>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</si>
  <si>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</si>
  <si>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</si>
  <si>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</si>
  <si>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</si>
  <si>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</si>
  <si>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</si>
  <si>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</si>
  <si>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</si>
  <si>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</si>
  <si>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</si>
  <si>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</si>
  <si>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</si>
  <si>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</si>
  <si>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</si>
  <si>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</si>
  <si>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</si>
  <si>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</si>
  <si>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</si>
  <si>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</si>
  <si>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</si>
  <si>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</si>
  <si>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</si>
  <si>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</si>
  <si>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</si>
  <si>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</si>
  <si>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</si>
  <si>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</si>
  <si>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</si>
  <si>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</si>
  <si>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</si>
  <si>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</si>
  <si>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</si>
  <si>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</si>
  <si>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</si>
  <si>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</si>
  <si>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</si>
  <si>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</si>
  <si>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</si>
  <si>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</si>
  <si>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</si>
  <si>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</si>
  <si>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</si>
  <si>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</si>
  <si>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</si>
  <si>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</si>
  <si>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</si>
  <si>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</si>
  <si>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</si>
  <si>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</si>
  <si>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</si>
  <si>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</si>
  <si>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</si>
  <si>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</si>
  <si>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</si>
  <si>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</si>
  <si>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</si>
  <si>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</si>
  <si>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</si>
  <si>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</si>
  <si>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</si>
  <si>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</si>
  <si>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</si>
  <si>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</si>
  <si>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</si>
  <si>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</si>
  <si>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</si>
  <si>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</si>
  <si>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</si>
  <si>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</si>
  <si>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</si>
  <si>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</si>
  <si>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</si>
  <si>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</si>
  <si>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</si>
  <si>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</si>
  <si>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</si>
  <si>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</si>
  <si>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</si>
  <si>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</si>
  <si>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</si>
  <si>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</si>
  <si>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</si>
  <si>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</si>
  <si>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</si>
  <si>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</si>
  <si>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</si>
  <si>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</si>
  <si>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</si>
  <si>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</si>
  <si>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</si>
  <si>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</si>
  <si>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</si>
  <si>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</si>
  <si>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</si>
  <si>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</si>
  <si>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</si>
  <si>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</si>
  <si>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</si>
  <si>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</si>
  <si>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</si>
  <si>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</si>
  <si>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</si>
  <si>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</si>
  <si>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</si>
  <si>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</si>
  <si>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</si>
  <si>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</si>
  <si>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</si>
  <si>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</si>
  <si>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</si>
  <si>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</si>
  <si>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</si>
  <si>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</si>
  <si>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</si>
  <si>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</si>
  <si>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</si>
  <si>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</si>
  <si>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</si>
  <si>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</si>
  <si>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</si>
  <si>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</si>
  <si>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</si>
  <si>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</si>
  <si>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</si>
  <si>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</si>
  <si>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</si>
  <si>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</si>
  <si>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</si>
  <si>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</si>
  <si>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</si>
  <si>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</si>
  <si>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</si>
  <si>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</si>
  <si>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</si>
  <si>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</si>
  <si>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</si>
  <si>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</si>
  <si>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</si>
  <si>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</si>
  <si>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</si>
  <si>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</si>
  <si>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</si>
  <si>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</si>
  <si>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</si>
  <si>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</si>
  <si>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</si>
  <si>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</si>
  <si>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</si>
  <si>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</si>
  <si>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</si>
  <si>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</si>
  <si>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</si>
  <si>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</si>
  <si>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</si>
  <si>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</si>
  <si>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</si>
  <si>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</si>
  <si>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</si>
  <si>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</si>
  <si>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</si>
  <si>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</si>
  <si>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</si>
  <si>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</si>
  <si>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</si>
  <si>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</si>
  <si>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</si>
  <si>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</si>
  <si>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</si>
  <si>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</si>
  <si>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</si>
  <si>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</si>
  <si>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</si>
  <si>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</si>
  <si>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</si>
  <si>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</si>
  <si>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</si>
  <si>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</si>
  <si>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</si>
  <si>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</si>
  <si>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</si>
  <si>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</si>
  <si>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</si>
  <si>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</si>
  <si>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</si>
  <si>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</si>
  <si>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</si>
  <si>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</si>
  <si>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</si>
  <si>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</si>
  <si>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</si>
  <si>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</si>
  <si>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</si>
  <si>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</si>
  <si>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</si>
  <si>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</si>
  <si>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</si>
  <si>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</si>
  <si>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</si>
  <si>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</si>
  <si>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</si>
  <si>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</si>
  <si>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</si>
  <si>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</si>
  <si>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</si>
  <si>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</si>
  <si>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</si>
  <si>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</si>
  <si>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</si>
  <si>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</si>
  <si>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</si>
  <si>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</si>
  <si>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</si>
  <si>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</si>
  <si>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</si>
  <si>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</si>
  <si>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</si>
  <si>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</si>
  <si>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</si>
  <si>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</si>
  <si>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</si>
  <si>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</si>
  <si>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</si>
  <si>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</si>
  <si>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</si>
  <si>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</si>
  <si>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</si>
  <si>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</si>
  <si>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</si>
  <si>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</si>
  <si>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</si>
  <si>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</si>
  <si>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</si>
  <si>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</si>
  <si>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</si>
  <si>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</si>
  <si>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</si>
  <si>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</si>
  <si>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</si>
  <si>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</si>
  <si>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</si>
  <si>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</si>
  <si>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</si>
  <si>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</si>
  <si>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</si>
  <si>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</si>
  <si>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</si>
  <si>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</si>
  <si>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</si>
  <si>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</si>
  <si>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</si>
  <si>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</si>
  <si>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</si>
  <si>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</si>
  <si>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</si>
  <si>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</si>
  <si>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</si>
  <si>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</si>
  <si>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</si>
  <si>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</si>
  <si>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</si>
  <si>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</si>
  <si>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</si>
  <si>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</si>
  <si>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</si>
  <si>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</si>
  <si>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</si>
  <si>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</si>
  <si>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</si>
  <si>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</si>
  <si>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</si>
  <si>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</si>
  <si>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</si>
  <si>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</si>
  <si>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</si>
  <si>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</si>
  <si>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</si>
  <si>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</si>
  <si>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</si>
  <si>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</si>
  <si>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</si>
  <si>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</si>
  <si>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</si>
  <si>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</si>
  <si>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</si>
  <si>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</si>
  <si>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</si>
  <si>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</si>
  <si>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</si>
  <si>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</si>
  <si>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</si>
  <si>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</si>
  <si>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</si>
  <si>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</si>
  <si>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</si>
  <si>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</si>
  <si>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</si>
  <si>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</si>
  <si>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</si>
  <si>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</si>
  <si>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</si>
  <si>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</si>
  <si>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</si>
  <si>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</si>
  <si>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</si>
  <si>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</si>
  <si>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</si>
  <si>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</si>
  <si>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</si>
  <si>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</si>
  <si>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</si>
  <si>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</si>
  <si>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</si>
  <si>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</si>
  <si>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</si>
  <si>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</si>
  <si>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</si>
  <si>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</si>
  <si>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</si>
  <si>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</si>
  <si>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</si>
  <si>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</si>
  <si>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</si>
  <si>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</si>
  <si>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</si>
  <si>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</si>
  <si>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</si>
  <si>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</si>
  <si>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</si>
  <si>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</si>
  <si>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</si>
  <si>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</si>
  <si>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</si>
  <si>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</si>
  <si>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</si>
  <si>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</si>
  <si>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</si>
  <si>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</si>
  <si>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</si>
  <si>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</si>
  <si>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</si>
  <si>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</si>
  <si>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</si>
  <si>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</si>
  <si>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</si>
  <si>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</si>
  <si>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</si>
  <si>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</si>
  <si>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</si>
  <si>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</si>
  <si>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</si>
  <si>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</si>
  <si>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</si>
  <si>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</si>
  <si>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</si>
  <si>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</si>
  <si>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</si>
  <si>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</si>
  <si>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</si>
  <si>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</si>
  <si>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</si>
  <si>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</si>
  <si>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</si>
  <si>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</si>
  <si>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</si>
  <si>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</si>
  <si>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</si>
  <si>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</si>
  <si>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</si>
  <si>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</si>
  <si>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</si>
  <si>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</si>
  <si>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</si>
  <si>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</si>
  <si>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</si>
  <si>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</si>
  <si>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</si>
  <si>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</si>
  <si>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</si>
  <si>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</si>
  <si>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</si>
  <si>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</si>
  <si>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</si>
  <si>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</si>
  <si>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</si>
  <si>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</si>
  <si>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</si>
  <si>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</si>
  <si>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</si>
  <si>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</si>
  <si>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</si>
  <si>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</si>
  <si>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</si>
  <si>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</si>
  <si>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</si>
  <si>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</si>
  <si>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</si>
  <si>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</si>
  <si>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</si>
  <si>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</si>
  <si>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</si>
  <si>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</si>
  <si>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</si>
  <si>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</si>
  <si>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</si>
  <si>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</si>
  <si>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</si>
  <si>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</si>
  <si>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</si>
  <si>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</si>
  <si>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</si>
  <si>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</si>
  <si>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</si>
  <si>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</si>
  <si>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</si>
  <si>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</si>
  <si>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</si>
  <si>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</si>
  <si>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</si>
  <si>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</si>
  <si>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</si>
  <si>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</si>
  <si>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</si>
  <si>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</si>
  <si>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</si>
  <si>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</si>
  <si>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</si>
  <si>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</si>
  <si>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</si>
  <si>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</si>
  <si>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</si>
  <si>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</si>
  <si>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</si>
  <si>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</si>
  <si>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</si>
  <si>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</si>
  <si>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</si>
  <si>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</si>
  <si>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</si>
  <si>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</si>
  <si>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</si>
  <si>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</si>
  <si>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</si>
  <si>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</si>
  <si>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</si>
  <si>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</si>
  <si>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</si>
  <si>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</si>
  <si>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</si>
  <si>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</si>
  <si>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</si>
  <si>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</si>
  <si>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</si>
  <si>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</si>
  <si>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</si>
  <si>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</si>
  <si>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</si>
  <si>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</si>
  <si>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</si>
  <si>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</si>
  <si>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</si>
  <si>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</si>
  <si>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</si>
  <si>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</si>
  <si>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</si>
  <si>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</si>
  <si>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</si>
  <si>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</si>
  <si>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</si>
  <si>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</si>
  <si>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</si>
  <si>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</si>
  <si>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</si>
  <si>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</si>
  <si>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</si>
  <si>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</si>
  <si>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</si>
  <si>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</si>
  <si>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</si>
  <si>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</si>
  <si>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</si>
  <si>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</si>
  <si>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</si>
  <si>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</si>
  <si>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</si>
  <si>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</si>
  <si>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</si>
  <si>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</si>
  <si>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</si>
  <si>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</si>
  <si>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</si>
  <si>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</si>
  <si>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</si>
  <si>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</si>
  <si>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</si>
  <si>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</si>
  <si>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</si>
  <si>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</si>
  <si>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</si>
  <si>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</si>
  <si>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</si>
  <si>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</si>
  <si>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</si>
  <si>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</si>
  <si>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</si>
  <si>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</si>
  <si>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</si>
  <si>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</si>
  <si>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</si>
  <si>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</si>
  <si>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</si>
  <si>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</si>
  <si>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</si>
  <si>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</si>
  <si>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</si>
  <si>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</si>
  <si>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</si>
  <si>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</si>
  <si>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</si>
  <si>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</si>
  <si>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</si>
  <si>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</si>
  <si>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</si>
  <si>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</si>
  <si>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</si>
  <si>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</si>
  <si>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</si>
  <si>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</si>
  <si>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</si>
  <si>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</si>
  <si>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</si>
  <si>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</si>
  <si>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</si>
  <si>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</si>
  <si>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</si>
  <si>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</si>
  <si>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</si>
  <si>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</si>
  <si>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</si>
  <si>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</si>
  <si>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</si>
  <si>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</si>
  <si>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</si>
  <si>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</si>
  <si>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</si>
  <si>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</si>
  <si>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</si>
  <si>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</si>
  <si>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</si>
  <si>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</si>
  <si>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</si>
  <si>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</si>
  <si>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</si>
  <si>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</si>
  <si>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</si>
  <si>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</si>
  <si>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</si>
  <si>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</si>
  <si>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</si>
  <si>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</si>
  <si>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</si>
  <si>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</si>
  <si>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</si>
  <si>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</si>
  <si>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</si>
  <si>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</si>
  <si>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</si>
  <si>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</si>
  <si>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</si>
  <si>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</si>
  <si>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</si>
  <si>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</si>
  <si>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</si>
  <si>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</si>
  <si>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</si>
  <si>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</si>
  <si>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</si>
  <si>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</si>
  <si>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</si>
  <si>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</si>
  <si>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</si>
  <si>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</si>
  <si>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</si>
  <si>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</si>
  <si>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</si>
  <si>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</si>
  <si>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</si>
  <si>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</si>
  <si>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</si>
  <si>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</si>
  <si>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</si>
  <si>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</si>
  <si>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</si>
  <si>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</si>
  <si>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</si>
  <si>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</si>
  <si>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</si>
  <si>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</si>
  <si>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</si>
  <si>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</si>
  <si>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</si>
  <si>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</si>
  <si>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</si>
  <si>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</si>
  <si>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</si>
  <si>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</si>
  <si>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</si>
  <si>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</si>
  <si>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</si>
  <si>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</si>
  <si>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</si>
  <si>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</si>
  <si>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</si>
  <si>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</si>
  <si>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</si>
  <si>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</si>
  <si>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</si>
  <si>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</si>
  <si>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</si>
  <si>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</si>
  <si>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</si>
  <si>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</si>
  <si>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</si>
  <si>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</si>
  <si>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</si>
  <si>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</si>
  <si>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</si>
  <si>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</si>
  <si>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</si>
  <si>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</si>
  <si>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</si>
  <si>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</si>
  <si>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</si>
  <si>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</si>
  <si>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</si>
  <si>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</si>
  <si>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</si>
  <si>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</si>
  <si>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</si>
  <si>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</si>
  <si>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</si>
  <si>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</si>
  <si>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</si>
  <si>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</si>
  <si>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</si>
  <si>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</si>
  <si>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</si>
  <si>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</si>
  <si>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</si>
  <si>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</si>
  <si>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</si>
  <si>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</si>
  <si>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</si>
  <si>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</si>
  <si>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</si>
  <si>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</si>
  <si>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</si>
  <si>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</si>
  <si>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</si>
  <si>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</si>
  <si>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</si>
  <si>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</si>
  <si>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</si>
  <si>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</si>
  <si>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</si>
  <si>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</si>
  <si>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</si>
  <si>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</si>
  <si>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</si>
  <si>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</si>
  <si>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</si>
  <si>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</si>
  <si>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</si>
  <si>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</si>
  <si>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</si>
  <si>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</si>
  <si>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</si>
  <si>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</si>
  <si>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</si>
  <si>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</si>
  <si>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</si>
  <si>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</si>
  <si>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</si>
  <si>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</si>
  <si>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</si>
  <si>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</si>
  <si>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</si>
  <si>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</si>
  <si>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</si>
  <si>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</si>
  <si>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</si>
  <si>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</si>
  <si>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</si>
  <si>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</si>
  <si>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</si>
  <si>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</si>
  <si>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</si>
  <si>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</si>
  <si>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</si>
  <si>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</si>
  <si>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</si>
  <si>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</si>
  <si>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</si>
  <si>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</si>
  <si>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</si>
  <si>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</si>
  <si>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</si>
  <si>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</si>
  <si>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</si>
  <si>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</si>
  <si>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</si>
  <si>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</si>
  <si>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</si>
  <si>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</si>
  <si>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</si>
  <si>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</si>
  <si>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</si>
  <si>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</si>
  <si>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</si>
  <si>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</si>
  <si>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</si>
  <si>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</si>
  <si>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</si>
  <si>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</si>
  <si>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</si>
  <si>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</si>
  <si>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</si>
  <si>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</si>
  <si>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</si>
  <si>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</si>
  <si>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</si>
  <si>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</si>
  <si>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</si>
  <si>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</si>
  <si>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</si>
  <si>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</si>
  <si>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</si>
  <si>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</si>
  <si>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</si>
  <si>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</si>
  <si>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</si>
  <si>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</si>
  <si>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</si>
  <si>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</si>
  <si>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</si>
  <si>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</si>
  <si>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</si>
  <si>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</si>
  <si>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</si>
  <si>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</si>
  <si>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</si>
  <si>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</si>
  <si>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</si>
  <si>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</si>
  <si>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</si>
  <si>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</si>
  <si>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</si>
  <si>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</si>
  <si>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</si>
  <si>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</si>
  <si>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</si>
  <si>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</si>
  <si>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</si>
  <si>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</si>
  <si>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</si>
  <si>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</si>
  <si>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</si>
  <si>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</si>
  <si>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</si>
  <si>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</si>
  <si>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</si>
  <si>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</si>
  <si>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</si>
  <si>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</si>
  <si>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</si>
  <si>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</si>
  <si>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</si>
  <si>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</si>
  <si>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</si>
  <si>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</si>
  <si>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</si>
  <si>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</si>
  <si>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</si>
  <si>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</si>
  <si>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</si>
  <si>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</si>
  <si>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</si>
  <si>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</si>
  <si>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</si>
  <si>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</si>
  <si>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</si>
  <si>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</si>
  <si>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</si>
  <si>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</si>
  <si>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</si>
  <si>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</si>
  <si>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</si>
  <si>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</si>
  <si>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</si>
  <si>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</si>
  <si>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</si>
  <si>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</si>
  <si>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</si>
  <si>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</si>
  <si>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</si>
  <si>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</si>
  <si>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</si>
  <si>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</si>
  <si>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</si>
  <si>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</si>
  <si>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</si>
  <si>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</si>
  <si>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</si>
  <si>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</si>
  <si>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</si>
  <si>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</si>
  <si>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</si>
  <si>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</si>
  <si>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</si>
  <si>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</si>
  <si>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</si>
  <si>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</si>
  <si>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</si>
  <si>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</si>
  <si>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</si>
  <si>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</si>
  <si>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</si>
  <si>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</si>
  <si>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</si>
  <si>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</si>
  <si>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</si>
  <si>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</si>
  <si>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</si>
  <si>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</si>
  <si>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</si>
  <si>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</si>
  <si>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</si>
  <si>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</si>
  <si>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</si>
  <si>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</si>
  <si>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</si>
  <si>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</si>
  <si>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</si>
  <si>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</si>
  <si>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</si>
  <si>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</si>
  <si>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</si>
  <si>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</si>
  <si>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</si>
  <si>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</si>
  <si>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</si>
  <si>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</si>
  <si>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</si>
  <si>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</si>
  <si>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</si>
  <si>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</si>
  <si>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</si>
  <si>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</si>
  <si>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</si>
  <si>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</si>
  <si>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</si>
  <si>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</si>
  <si>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</si>
  <si>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</si>
  <si>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</si>
  <si>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</si>
  <si>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</si>
  <si>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</si>
  <si>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</si>
  <si>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</si>
  <si>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</si>
  <si>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</si>
  <si>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</si>
  <si>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</si>
  <si>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</si>
  <si>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</si>
  <si>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</si>
  <si>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</si>
  <si>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</si>
  <si>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</si>
  <si>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</si>
  <si>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</si>
  <si>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</si>
  <si>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</si>
  <si>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</si>
  <si>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</si>
  <si>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</si>
  <si>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</si>
  <si>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</si>
  <si>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</si>
  <si>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</si>
  <si>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</si>
  <si>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</si>
  <si>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</si>
  <si>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</si>
  <si>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</si>
  <si>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</si>
  <si>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</si>
  <si>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</si>
  <si>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</si>
  <si>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</si>
  <si>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</si>
  <si>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</si>
  <si>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</si>
  <si>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</si>
  <si>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</si>
  <si>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</si>
  <si>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</si>
  <si>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</si>
  <si>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</si>
  <si>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</si>
  <si>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</si>
  <si>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</si>
  <si>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</si>
  <si>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</si>
  <si>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</si>
  <si>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</si>
  <si>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</si>
  <si>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</si>
  <si>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</si>
  <si>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</si>
  <si>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</si>
  <si>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</si>
  <si>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</si>
  <si>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</si>
  <si>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</si>
  <si>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</si>
  <si>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</si>
  <si>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</si>
  <si>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</si>
  <si>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</si>
  <si>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</si>
  <si>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</si>
  <si>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</si>
  <si>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</si>
  <si>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</si>
  <si>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</si>
  <si>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</si>
  <si>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</si>
  <si>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</si>
  <si>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</si>
  <si>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</si>
  <si>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</si>
  <si>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</si>
  <si>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</si>
  <si>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</si>
  <si>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</si>
  <si>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</si>
  <si>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</si>
  <si>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</si>
  <si>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</si>
  <si>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</si>
  <si>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</si>
  <si>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</si>
  <si>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</si>
  <si>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</si>
  <si>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</si>
  <si>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</si>
  <si>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</si>
  <si>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</si>
  <si>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</si>
  <si>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</si>
  <si>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</si>
  <si>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</si>
  <si>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</si>
  <si>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</si>
  <si>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</si>
  <si>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</si>
  <si>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</si>
  <si>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</si>
  <si>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</si>
  <si>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</si>
  <si>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</si>
  <si>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</si>
  <si>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</si>
  <si>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</si>
  <si>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</si>
  <si>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</si>
  <si>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</si>
  <si>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</si>
  <si>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</si>
  <si>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</si>
  <si>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</si>
  <si>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</si>
  <si>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</si>
  <si>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</si>
  <si>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</si>
  <si>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</si>
  <si>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</si>
  <si>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</si>
  <si>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</si>
  <si>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</si>
  <si>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</si>
  <si>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</si>
  <si>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</si>
  <si>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</si>
  <si>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</si>
  <si>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</si>
  <si>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</si>
  <si>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</si>
  <si>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</si>
  <si>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</si>
  <si>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</si>
  <si>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</si>
  <si>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</si>
  <si>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</si>
  <si>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</si>
  <si>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</si>
  <si>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</si>
  <si>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</si>
  <si>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</si>
  <si>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</si>
  <si>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</si>
  <si>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</si>
  <si>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</si>
  <si>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</si>
  <si>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</si>
  <si>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</si>
  <si>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</si>
  <si>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</si>
  <si>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</si>
  <si>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</si>
  <si>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</si>
  <si>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</si>
  <si>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</si>
  <si>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</si>
  <si>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</si>
  <si>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</si>
  <si>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</si>
  <si>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</si>
  <si>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</si>
  <si>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</si>
  <si>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</si>
  <si>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</si>
  <si>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</si>
  <si>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</si>
  <si>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</si>
  <si>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</si>
  <si>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</si>
  <si>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</si>
  <si>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</si>
  <si>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</si>
  <si>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</si>
  <si>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</si>
  <si>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</si>
  <si>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</si>
  <si>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</si>
  <si>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</si>
  <si>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</si>
  <si>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</si>
  <si>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</si>
  <si>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</si>
  <si>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</si>
  <si>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</si>
  <si>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</si>
  <si>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</si>
  <si>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</si>
  <si>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</si>
  <si>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</si>
  <si>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</si>
  <si>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</si>
  <si>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</si>
  <si>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</si>
  <si>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</si>
  <si>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</si>
  <si>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</si>
  <si>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</si>
  <si>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</si>
  <si>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</si>
  <si>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</si>
  <si>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</si>
  <si>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</si>
  <si>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</si>
  <si>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</si>
  <si>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</si>
  <si>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</si>
  <si>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</si>
  <si>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</si>
  <si>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</si>
  <si>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</si>
  <si>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</si>
  <si>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</si>
  <si>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</si>
  <si>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</si>
  <si>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</si>
  <si>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</si>
  <si>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</si>
  <si>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</si>
  <si>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</si>
  <si>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</si>
  <si>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</si>
  <si>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</si>
  <si>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</si>
  <si>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</si>
  <si>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</si>
  <si>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</si>
  <si>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</si>
  <si>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</si>
  <si>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</si>
  <si>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</si>
  <si>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</si>
  <si>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</si>
  <si>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</si>
  <si>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</si>
  <si>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</si>
  <si>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</si>
  <si>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</si>
  <si>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</si>
  <si>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</si>
  <si>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</si>
  <si>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</si>
  <si>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</si>
  <si>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</si>
  <si>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</si>
  <si>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</si>
  <si>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</si>
  <si>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</si>
  <si>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</si>
  <si>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</si>
  <si>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</si>
  <si>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</si>
  <si>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</si>
  <si>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</si>
  <si>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</si>
  <si>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</si>
  <si>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</si>
  <si>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</si>
  <si>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</si>
  <si>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</si>
  <si>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</si>
  <si>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</si>
  <si>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</si>
  <si>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</si>
  <si>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</si>
  <si>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</si>
  <si>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</si>
  <si>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</si>
  <si>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</si>
  <si>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</si>
  <si>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</si>
  <si>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</si>
  <si>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</si>
  <si>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</si>
  <si>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</si>
  <si>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</si>
  <si>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</si>
  <si>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</si>
  <si>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</si>
  <si>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</si>
  <si>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</si>
  <si>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</si>
  <si>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</si>
  <si>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</si>
  <si>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</si>
  <si>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</si>
  <si>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</si>
  <si>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</si>
  <si>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</si>
  <si>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</si>
  <si>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</si>
  <si>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</si>
  <si>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</si>
  <si>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</si>
  <si>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</si>
  <si>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</si>
  <si>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</si>
  <si>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</si>
  <si>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</si>
  <si>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</si>
  <si>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</si>
  <si>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</si>
  <si>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</si>
  <si>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</si>
  <si>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</si>
  <si>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</si>
  <si>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</si>
  <si>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</si>
  <si>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</si>
  <si>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</si>
  <si>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</si>
  <si>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</si>
  <si>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</si>
  <si>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</si>
  <si>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</si>
  <si>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</si>
  <si>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</si>
  <si>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</si>
  <si>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</si>
  <si>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</si>
  <si>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</si>
  <si>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</si>
  <si>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</si>
  <si>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</si>
  <si>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</si>
  <si>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</si>
  <si>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</si>
  <si>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</si>
  <si>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</si>
  <si>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</si>
  <si>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</si>
  <si>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</si>
  <si>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</si>
  <si>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</si>
  <si>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</si>
  <si>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</si>
  <si>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</si>
  <si>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</si>
  <si>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</si>
  <si>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</si>
  <si>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</si>
  <si>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</si>
  <si>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</si>
  <si>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</si>
  <si>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</si>
  <si>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</si>
  <si>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</si>
  <si>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</si>
  <si>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</si>
  <si>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</si>
  <si>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</si>
  <si>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</si>
  <si>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</si>
  <si>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</si>
  <si>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</si>
  <si>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</si>
  <si>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</si>
  <si>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</si>
  <si>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</si>
  <si>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</si>
  <si>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</si>
  <si>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</si>
  <si>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</si>
  <si>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</si>
  <si>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</si>
  <si>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</si>
  <si>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</si>
  <si>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</si>
  <si>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</si>
  <si>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</si>
  <si>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</si>
  <si>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</si>
  <si>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</si>
  <si>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</si>
  <si>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</si>
  <si>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</si>
  <si>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</si>
  <si>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</si>
  <si>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</si>
  <si>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</si>
  <si>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</si>
  <si>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</si>
  <si>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</si>
  <si>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</si>
  <si>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</si>
  <si>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</si>
  <si>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</si>
  <si>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</si>
  <si>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</si>
  <si>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</si>
  <si>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</si>
  <si>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</si>
  <si>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</si>
  <si>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</si>
  <si>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</si>
  <si>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</si>
  <si>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</si>
  <si>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</si>
  <si>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</si>
  <si>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</si>
  <si>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</si>
  <si>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</si>
  <si>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</si>
  <si>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</si>
  <si>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</si>
  <si>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</si>
  <si>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</si>
  <si>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</si>
  <si>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</si>
  <si>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</si>
  <si>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</si>
  <si>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</si>
  <si>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</si>
  <si>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</si>
  <si>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</si>
  <si>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</si>
  <si>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</si>
  <si>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</si>
  <si>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</si>
  <si>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</si>
  <si>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</si>
  <si>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</si>
  <si>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</si>
  <si>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</si>
  <si>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</si>
  <si>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</si>
  <si>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</si>
  <si>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</si>
  <si>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</si>
  <si>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</si>
  <si>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</si>
  <si>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</si>
  <si>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</si>
  <si>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</si>
  <si>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</si>
  <si>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</si>
  <si>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</si>
  <si>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</si>
  <si>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</si>
  <si>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</si>
  <si>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</si>
  <si>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</si>
  <si>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</si>
  <si>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</si>
  <si>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</si>
  <si>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</si>
  <si>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</si>
  <si>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</si>
  <si>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</si>
  <si>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</si>
  <si>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</si>
  <si>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</si>
  <si>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</si>
  <si>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</si>
  <si>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</si>
  <si>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</si>
  <si>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</si>
  <si>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</si>
  <si>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</si>
  <si>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</si>
  <si>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</si>
  <si>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</si>
  <si>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</si>
  <si>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</si>
  <si>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</si>
  <si>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</si>
  <si>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</si>
  <si>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</si>
  <si>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</si>
  <si>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</si>
  <si>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</si>
  <si>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</si>
  <si>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</si>
  <si>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</si>
  <si>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</si>
  <si>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</si>
  <si>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</si>
  <si>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</si>
  <si>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</si>
  <si>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</si>
  <si>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</si>
  <si>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</si>
  <si>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</si>
  <si>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</si>
  <si>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</si>
  <si>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</si>
  <si>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</si>
  <si>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</si>
  <si>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</si>
  <si>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</si>
  <si>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</si>
  <si>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</si>
  <si>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</si>
  <si>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</si>
  <si>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</si>
  <si>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</si>
  <si>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</si>
  <si>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</si>
  <si>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</si>
  <si>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</si>
  <si>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</si>
  <si>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</si>
  <si>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</si>
  <si>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</si>
  <si>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</si>
  <si>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</si>
  <si>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</si>
  <si>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</si>
  <si>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</si>
  <si>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</si>
  <si>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</si>
  <si>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</si>
  <si>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</si>
  <si>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</si>
  <si>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</si>
  <si>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</si>
  <si>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</si>
  <si>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</si>
  <si>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</si>
  <si>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</si>
  <si>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</si>
  <si>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</si>
  <si>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</si>
  <si>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</si>
  <si>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</si>
  <si>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</si>
  <si>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</si>
  <si>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</si>
  <si>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</si>
  <si>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</si>
  <si>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</si>
  <si>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</si>
  <si>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</si>
  <si>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</si>
  <si>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</si>
  <si>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</si>
  <si>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</si>
  <si>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</si>
  <si>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</si>
  <si>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</si>
  <si>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</si>
  <si>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</si>
  <si>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</si>
  <si>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</si>
  <si>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</si>
  <si>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</si>
  <si>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</si>
  <si>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</si>
  <si>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</si>
  <si>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</si>
  <si>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</si>
  <si>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</si>
  <si>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</si>
  <si>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</si>
  <si>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</si>
  <si>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</si>
  <si>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</si>
  <si>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</si>
  <si>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</si>
  <si>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</si>
  <si>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</si>
  <si>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</si>
  <si>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</si>
  <si>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</si>
  <si>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</si>
  <si>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</si>
  <si>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</si>
  <si>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</si>
  <si>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</si>
  <si>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</si>
  <si>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</si>
  <si>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</si>
  <si>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</si>
  <si>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</si>
  <si>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</si>
  <si>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</si>
  <si>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</si>
  <si>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</si>
  <si>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</si>
  <si>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</si>
  <si>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</si>
  <si>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</si>
  <si>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</si>
  <si>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</si>
  <si>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</si>
  <si>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</si>
  <si>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</si>
  <si>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</si>
  <si>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</si>
  <si>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</si>
  <si>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</si>
  <si>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</si>
  <si>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</si>
  <si>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</si>
  <si>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</si>
  <si>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</si>
  <si>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</si>
  <si>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</si>
  <si>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</si>
  <si>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</si>
  <si>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</si>
  <si>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</si>
  <si>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</si>
  <si>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</si>
  <si>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</si>
  <si>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</si>
  <si>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</si>
  <si>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</si>
  <si>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</si>
  <si>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</si>
  <si>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</si>
  <si>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</si>
  <si>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</si>
  <si>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</si>
  <si>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</si>
  <si>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</si>
  <si>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</si>
  <si>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</si>
  <si>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</si>
  <si>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</si>
  <si>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</si>
  <si>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</si>
  <si>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</si>
  <si>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</si>
  <si>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</si>
  <si>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</si>
  <si>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</si>
  <si>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</si>
  <si>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</si>
  <si>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</si>
  <si>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</si>
  <si>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</si>
  <si>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</si>
  <si>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</si>
  <si>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</si>
  <si>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</si>
  <si>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</si>
  <si>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</si>
  <si>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</si>
  <si>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</si>
  <si>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</si>
  <si>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</si>
  <si>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</si>
  <si>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</si>
  <si>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</si>
  <si>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</si>
  <si>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PCM-20251202-00000477</t>
  </si>
  <si>
    <t>ETA 8 km</t>
  </si>
  <si>
    <t>PCM-20251202-00000540</t>
  </si>
  <si>
    <t xml:space="preserve">Restored by PG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</si>
  <si>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</si>
  <si>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</si>
  <si>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</si>
  <si>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</si>
  <si>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</si>
  <si>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</si>
  <si>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</si>
  <si>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</si>
  <si>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</si>
  <si>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</si>
  <si>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PCM-20251202-00000469</t>
  </si>
  <si>
    <t xml:space="preserve">Sceco black out on Madraka area ,EM team need 100 min </t>
  </si>
  <si>
    <t>PCM-20251202-00000524</t>
  </si>
  <si>
    <t>TE issue and site has access issue as owner access will be available after Asar. We are trying with owner with our coordinator to solve the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</si>
</sst>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xf numFmtId="0" fontId="25" fillId="0" borderId="8" xfId="0" applyFont="1" applyBorder="1"/>
    <xf numFmtId="0" fontId="19" fillId="9" borderId="10" xfId="0" applyFont="1" applyFill="1" applyBorder="1" applyAlignment="1">
      <alignment horizontal="center" vertical="center"/>
    </xf>
    <xf numFmtId="0" fontId="19" fillId="9" borderId="9" xfId="0" applyFont="1" applyFill="1" applyBorder="1" applyAlignment="1">
      <alignment horizontal="center" vertical="center"/>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2" totalsRowShown="0" headerRowDxfId="172" dataDxfId="171" headerRowBorderDxfId="169" tableBorderDxfId="170" totalsRowBorderDxfId="168">
  <autoFilter ref="A1:L21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4" totalsRowShown="0" headerRowDxfId="155" dataDxfId="154" headerRowBorderDxfId="152" tableBorderDxfId="153" totalsRowBorderDxfId="151">
  <autoFilter ref="A1:CJ5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7" totalsRowShown="0" headerRowDxfId="62" dataDxfId="61" headerRowBorderDxfId="59" tableBorderDxfId="60">
  <autoFilter ref="A1:L93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38" totalsRowShown="0" headerRowDxfId="46" dataDxfId="45" headerRowBorderDxfId="43" tableBorderDxfId="44" totalsRowBorderDxfId="42">
  <autoFilter ref="A1:L23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9" totalsRowShown="0" headerRowDxfId="29" dataDxfId="28" headerRowBorderDxfId="26" tableBorderDxfId="27">
  <autoFilter ref="A1:L5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61" totalsRowShown="0" headerRowDxfId="13" tableBorderDxfId="12">
  <autoFilter ref="A1:L461"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2"/>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330.48991828703583</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45993.438344212962</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45993.438344212962</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45993.438344212962</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45993.438344212962</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45993.438344212962</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45993.438344212962</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45993.438344212962</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45993.438344212962</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45993.438344212962</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45993.438344212962</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45993.438344212962</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45993.438344212962</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45993.438344212962</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45993.438344212962</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45993.438344212962</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45993.438344212962</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45993.438344212962</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45993.438344212962</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45993.438344212962</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45993.438344212962</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45993.438344212962</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45993.438344212962</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45993.438344212962</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45993.438344212962</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45993.438344212962</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45993.438344212962</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45993.438344212962</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45993.438344212962</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45993.438344212962</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45993.438344212962</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45993.438344212962</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45993.438344212962</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45993.438344212962</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45993.438344212962</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45993.438344212962</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45993.438344212962</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45993.438344212962</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45993.438344212962</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45993.438344212962</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45993.438344212962</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45993.438344212962</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45993.438344212962</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45993.438344212962</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45993.438344212962</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45993.438344212962</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45993.438344212962</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45993.438344212962</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45993.438344212962</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45993.438344212962</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45993.438344212962</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45993.438344212962</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45993.438344212962</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45993.438344212962</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45993.438344212962</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45993.438344212962</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45993.438344212962</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45993.438344212962</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45993.438344212962</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45993.438344212962</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45993.438344212962</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45993.438344212962</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45993.438344212962</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45993.438344212962</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45993.438344212962</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45993.438344212962</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45993.438344212962</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45993.438344212962</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45993.438344212962</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45993.438344212962</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45993.438344212962</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45993.438344212962</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45993.438344212962</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45993.438344212962</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45993.438344212962</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45993.438344212962</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45993.438344212962</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45993.438344212962</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45993.438344212962</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45993.438344212962</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45993.438344212962</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45993.438344212962</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45993.438344212962</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45993.438344212962</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45993.438344212962</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45993.438344212962</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45993.438344212962</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45993.438344212962</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45993.438344212962</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45993.438344212962</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45993.438344212962</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45993.438344212962</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45993.438344212962</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45993.438344212962</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45993.438344212962</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45993.438344212962</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45993.438344212962</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45993.438344212962</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45993.438344212962</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45993.438344212962</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45993.438344212962</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45993.438344212962</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45993.438344212962</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45993.438344212962</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45993.438344212962</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45993.438344212962</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45993.438344212962</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45993.438344212962</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45993.438344212962</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45993.438344212962</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45993.438344212962</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45993.438344212962</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45993.438344212962</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45993.438344212962</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45993.438344212962</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45993.438344212962</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45993.438344212962</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45993.438344212962</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45993.438344212962</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45993.438344212962</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45993.438344212962</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45993.438344212962</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45993.438344212962</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45993.438344212962</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45993.438344212962</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45993.438344212962</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45993.438344212962</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45993.438344212962</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45993.438344212962</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45993.438344212962</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45993.438344212962</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45993.438344212962</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45993.438344212962</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45993.438344212962</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45993.438344212962</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45993.438344212962</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45993.438344212962</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45993.438344212962</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45993.438344212962</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45993.438344212962</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45993.438344212962</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45993.438344212962</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45993.438344212962</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45993.438344212962</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45993.438344212962</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45993.438344212962</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45993.438344212962</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45993.438344212962</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45993.438344212962</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45993.438344212962</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45993.438344212962</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45993.438344212962</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45993.438344212962</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45993.438344212962</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45993.438344212962</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45993.438344212962</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45993.438344212962</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45993.438344212962</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45993.438344212962</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45993.438344212962</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45993.438344212962</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45993.438344212962</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45993.438344212962</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45993.438344212962</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45993.438344212962</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45993.438344212962</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45993.438344212962</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45993.438344212962</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45993.438344212962</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45993.438344212962</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45993.438344212962</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45993.438344212962</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45993.438344212962</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45993.438344212962</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45993.438344212962</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45993.438344212962</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45993.438344212962</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45993.438344212962</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45993.438344212962</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45993.438344212962</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45993.438344212962</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45993.438344212962</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45993.438344212962</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45993.438344212962</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45993.438344212962</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45993.438344212962</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45993.438344212962</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45993.438344212962</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45993.438344212962</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45993.438344212962</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45993.438344212962</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45993.438344212962</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45993.438344212962</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45993.438344212962</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45993.438344212962</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45993.438344212962</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45993.438344212962</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45993.438344212962</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45993.438344212962</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45993.438344212962</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45993.438344212962</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45993.438344212962</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45993.438344212962</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45993.438344212962</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45993.438344212962</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45993.438344212962</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45993.438344212962</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45993.438344212962</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45993.438344212962</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45993.438344212962</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45993.438344212962</v>
      </c>
      <c r="H212" s="126"/>
      <c r="I212" s="128" t="str">
        <f>IFERROR(VLOOKUP(D212,DB!A:F,6,0),"")</f>
        <v/>
      </c>
      <c r="J212" s="128" t="str">
        <f>IFERROR(VLOOKUP(D212,DB!A:G,7,0),"")</f>
        <v/>
      </c>
      <c r="K212" s="124"/>
      <c r="L212" s="123" t="str">
        <f>IFERROR(VLOOKUP(D212,DB!A:I,9,0),"")</f>
        <v/>
      </c>
    </row>
  </sheetData>
  <customSheetViews>
    <customSheetView guid="{F6042A99-DD27-4453-835D-0834D95730CC}" filter="1" showAutoFilter="1">
      <pageMargins left="0" right="0" top="0" bottom="0" header="0" footer="0"/>
      <autoFilter ref="B1:M1" xr:uid="{037CB081-5A42-486A-B68A-F63654E7598C}"/>
    </customSheetView>
  </customSheetViews>
  <dataValidations count="2">
    <dataValidation allowBlank="1" showInputMessage="1" showErrorMessage="1" sqref="E1" xr:uid="{5DBA255D-CDD9-49FB-AD3C-AF70AB4EE696}"/>
    <dataValidation type="list" allowBlank="1" showInputMessage="1" showErrorMessage="1" sqref="E2:E21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4"/>
  <sheetViews>
    <sheetView workbookViewId="0">
      <selection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168.4385062500005</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9.0509252314805053</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39192</v>
      </c>
      <c r="B5" s="18" t="str">
        <f>IFERROR(VLOOKUP(D5,DB!A:K,11,0),"")</f>
        <v>R2</v>
      </c>
      <c r="C5" s="18">
        <v>2</v>
      </c>
      <c r="D5" s="18" t="s">
        <v>26312</v>
      </c>
      <c r="E5" s="81" t="s">
        <v>39106</v>
      </c>
      <c r="F5" s="100">
        <v>45993.376875000002</v>
      </c>
      <c r="G5" s="101">
        <f ca="1">IFERROR(NOW()-F5,"-")</f>
        <v>6.1469212960219011E-2</v>
      </c>
      <c r="H5" s="100">
        <v>45993.368541666663</v>
      </c>
      <c r="I5" s="18" t="str">
        <f>IFERROR(VLOOKUP(D5,DB!A:F,6,0),"")</f>
        <v>SCECO</v>
      </c>
      <c r="J5" s="18" t="str">
        <f>IFERROR(VLOOKUP(D5,DB!A:G,7,0),"")</f>
        <v>Vandalized+Vandalized</v>
      </c>
      <c r="K5" s="19" t="s">
        <v>39193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s="154" customFormat="1" ht="31.5" customHeight="1">
      <c r="A6" s="156" t="s">
        <v>39194</v>
      </c>
      <c r="B6" s="58" t="str">
        <f>IFERROR(VLOOKUP(D6,DB!A:K,11,0),"")</f>
        <v>R2</v>
      </c>
      <c r="C6" s="58">
        <v>2</v>
      </c>
      <c r="D6" s="58" t="s">
        <v>22470</v>
      </c>
      <c r="E6" s="81" t="s">
        <v>39106</v>
      </c>
      <c r="F6" s="71">
        <v>45993.399108796293</v>
      </c>
      <c r="G6" s="72">
        <f ca="1">IFERROR(NOW()-F6,"-")</f>
        <v>3.923541666881647E-2</v>
      </c>
      <c r="H6" s="71">
        <v>45993.387303240743</v>
      </c>
      <c r="I6" s="58" t="str">
        <f>IFERROR(VLOOKUP(D6,DB!A:F,6,0),"")</f>
        <v>SCECO</v>
      </c>
      <c r="J6" s="58" t="str">
        <f>IFERROR(VLOOKUP(D6,DB!A:G,7,0),"")</f>
        <v>Weak</v>
      </c>
      <c r="K6" s="82" t="s">
        <v>39195</v>
      </c>
      <c r="L6" s="58" t="str">
        <f>IFERROR(VLOOKUP(D6,DB!A:I,9,0),"")</f>
        <v>Latis</v>
      </c>
      <c r="M6" s="58"/>
      <c r="N6" s="58"/>
      <c r="O6" s="58"/>
      <c r="P6" s="58"/>
      <c r="Q6" s="58"/>
      <c r="R6" s="58"/>
      <c r="S6" s="58"/>
      <c r="T6" s="58"/>
      <c r="U6" s="58"/>
      <c r="V6" s="58"/>
      <c r="W6" s="58"/>
      <c r="X6" s="58"/>
      <c r="Y6" s="58"/>
      <c r="Z6" s="58"/>
      <c r="AA6" s="58"/>
      <c r="AB6" s="58"/>
      <c r="AC6" s="58"/>
      <c r="AD6" s="58"/>
      <c r="AE6" s="58"/>
      <c r="AF6" s="58"/>
      <c r="AG6" s="58"/>
      <c r="AH6" s="58"/>
      <c r="AI6" s="58"/>
      <c r="AJ6" s="58"/>
      <c r="AK6" s="58"/>
      <c r="AL6" s="58"/>
      <c r="AM6" s="58"/>
      <c r="AN6" s="58"/>
      <c r="AO6" s="58"/>
      <c r="AP6" s="58"/>
      <c r="AQ6" s="58"/>
      <c r="AR6" s="58"/>
      <c r="AS6" s="58"/>
      <c r="AT6" s="58"/>
      <c r="AU6" s="58"/>
      <c r="AV6" s="58"/>
      <c r="AW6" s="58"/>
      <c r="AX6" s="58"/>
      <c r="AY6" s="58"/>
      <c r="AZ6" s="58"/>
      <c r="BA6" s="58"/>
      <c r="BB6" s="58"/>
      <c r="BC6" s="58"/>
      <c r="BD6" s="58"/>
      <c r="BE6" s="58"/>
      <c r="BF6" s="58"/>
      <c r="BG6" s="58"/>
      <c r="BH6" s="58"/>
      <c r="BI6" s="58"/>
      <c r="BJ6" s="58"/>
      <c r="BK6" s="58"/>
      <c r="BL6" s="58"/>
      <c r="BM6" s="58"/>
      <c r="BN6" s="58"/>
      <c r="BO6" s="58"/>
      <c r="BP6" s="58"/>
      <c r="BQ6" s="58"/>
      <c r="BR6" s="58"/>
      <c r="BS6" s="58"/>
      <c r="BT6" s="58"/>
      <c r="BU6" s="58"/>
      <c r="BV6" s="58"/>
      <c r="BW6" s="58"/>
      <c r="BX6" s="58"/>
      <c r="BY6" s="58"/>
      <c r="BZ6" s="58"/>
      <c r="CA6" s="58"/>
      <c r="CB6" s="58"/>
      <c r="CC6" s="58"/>
      <c r="CD6" s="58"/>
      <c r="CE6" s="58"/>
      <c r="CF6" s="58"/>
      <c r="CG6" s="58"/>
      <c r="CH6" s="58"/>
      <c r="CI6" s="58"/>
      <c r="CJ6" s="155"/>
    </row>
    <row r="7" spans="1:88" ht="31.5" customHeight="1">
      <c r="A7" s="98"/>
      <c r="B7" s="18" t="str">
        <f>IFERROR(VLOOKUP(D7,DB!A:K,11,0),"")</f>
        <v/>
      </c>
      <c r="C7" s="18"/>
      <c r="D7" s="18"/>
      <c r="E7" s="99"/>
      <c r="F7" s="100"/>
      <c r="G7" s="101">
        <f ca="1">IFERROR(NOW()-F7,"-")</f>
        <v>45993.438344212962</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45993.438344212962</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45993.438344212962</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45993.438344212962</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R2</v>
      </c>
      <c r="C11" s="18"/>
      <c r="D11" s="18" t="s">
        <v>24574</v>
      </c>
      <c r="E11" s="99"/>
      <c r="F11" s="100"/>
      <c r="G11" s="101">
        <f ca="1">IFERROR(NOW()-F11,"-")</f>
        <v>45993.438344212962</v>
      </c>
      <c r="H11" s="100"/>
      <c r="I11" s="18" t="str">
        <f>IFERROR(VLOOKUP(D11,DB!A:F,6,0),"")</f>
        <v>SCECO</v>
      </c>
      <c r="J11" s="18" t="str">
        <f>IFERROR(VLOOKUP(D11,DB!A:G,7,0),"")</f>
        <v>Dead</v>
      </c>
      <c r="K11" s="19"/>
      <c r="L11" s="18" t="str">
        <f>IFERROR(VLOOKUP(D11,DB!A:I,9,0),"")</f>
        <v>Latis</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45993.438344212962</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45993.438344212962</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45993.438344212962</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45993.438344212962</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45993.438344212962</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45993.438344212962</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45993.438344212962</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45993.438344212962</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45993.438344212962</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45993.438344212962</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45993.438344212962</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45993.438344212962</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45993.438344212962</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45993.438344212962</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45993.438344212962</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45993.438344212962</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45993.438344212962</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45993.438344212962</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45993.438344212962</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45993.438344212962</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45993.438344212962</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45993.438344212962</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45993.438344212962</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45993.438344212962</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45993.438344212962</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45993.438344212962</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45993.438344212962</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45993.438344212962</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45993.438344212962</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45993.438344212962</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45993.438344212962</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45993.438344212962</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45993.438344212962</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45993.438344212962</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45993.438344212962</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45993.438344212962</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45993.438344212962</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45993.438344212962</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45993.438344212962</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45993.438344212962</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45993.438344212962</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45993.438344212962</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45993.438344212962</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sheetData>
  <dataValidations count="2">
    <dataValidation allowBlank="1" showInputMessage="1" showErrorMessage="1" sqref="E1" xr:uid="{4D935161-CDD3-4592-B877-3FB59C99E142}"/>
    <dataValidation type="list" allowBlank="1" showInputMessage="1" showErrorMessage="1" sqref="E3:E5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7"/>
  <sheetViews>
    <sheetView workbookViewId="0">
      <selection activeCell="K2" sqref="K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c r="E2" s="18"/>
      <c r="F2" s="20"/>
      <c r="G2" s="21">
        <f t="shared" ref="G2:G26" ca="1" si="0">IFERROR(NOW()-F2,"-")</f>
        <v>45993.438344212962</v>
      </c>
      <c r="H2" s="22"/>
      <c r="I2" s="19" t="str">
        <f>IFERROR(VLOOKUP(D2,DB!A:F,6,0),"")</f>
        <v/>
      </c>
      <c r="J2" s="18" t="str">
        <f>IFERROR(VLOOKUP(D2,DB!A:G,7,0),"")</f>
        <v/>
      </c>
      <c r="K2" s="42"/>
      <c r="L2" s="23" t="str">
        <f>IFERROR(VLOOKUP(D2,DB!A:I,9,0),"")</f>
        <v/>
      </c>
    </row>
    <row r="3" spans="1:13" ht="15" customHeight="1">
      <c r="A3" s="19"/>
      <c r="B3" s="58" t="str">
        <f>IFERROR(VLOOKUP(D3,DB!A:K,11,0),"")</f>
        <v/>
      </c>
      <c r="C3" s="153"/>
      <c r="D3" s="18"/>
      <c r="E3" s="18"/>
      <c r="F3" s="20"/>
      <c r="G3" s="21">
        <f t="shared" ca="1" si="0"/>
        <v>45993.438344212962</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45993.438344212962</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45993.438344212962</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45993.438344212962</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45993.438344212962</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45993.438344212962</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45993.438344212962</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45993.438344212962</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45993.438344212962</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45993.438344212962</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45993.438344212962</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45993.438344212962</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45993.438344212962</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45993.438344212962</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45993.438344212962</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45993.438344212962</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45993.438344212962</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45993.438344212962</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45993.438344212962</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45993.438344212962</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45993.438344212962</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45993.438344212962</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45993.438344212962</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45993.438344212962</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ref="G27:G90" ca="1" si="1">IFERROR(NOW()-F27,"-")</f>
        <v>45993.438344212962</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45993.438344212962</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45993.438344212962</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45993.438344212962</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45993.438344212962</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45993.438344212962</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45993.438344212962</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45993.438344212962</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45993.438344212962</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45993.438344212962</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45993.438344212962</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45993.438344212962</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45993.438344212962</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45993.438344212962</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45993.438344212962</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45993.438344212962</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45993.438344212962</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45993.438344212962</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45993.438344212962</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45993.438344212962</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45993.438344212962</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45993.438344212962</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45993.438344212962</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45993.438344212962</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45993.438344212962</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45993.438344212962</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45993.438344212962</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45993.438344212962</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45993.438344212962</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45993.438344212962</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45993.438344212962</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45993.438344212962</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45993.438344212962</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45993.438344212962</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45993.438344212962</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45993.438344212962</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45993.438344212962</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45993.438344212962</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45993.438344212962</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45993.438344212962</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45993.438344212962</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45993.438344212962</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45993.438344212962</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45993.438344212962</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45993.438344212962</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45993.438344212962</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45993.438344212962</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45993.438344212962</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45993.438344212962</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45993.438344212962</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45993.438344212962</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45993.438344212962</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45993.438344212962</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45993.438344212962</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45993.438344212962</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45993.438344212962</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45993.438344212962</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45993.438344212962</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45993.438344212962</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45993.438344212962</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45993.438344212962</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45993.438344212962</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45993.438344212962</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45993.438344212962</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ref="G91:G154" ca="1" si="2">IFERROR(NOW()-F91,"-")</f>
        <v>45993.438344212962</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45993.438344212962</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45993.438344212962</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45993.438344212962</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45993.438344212962</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45993.438344212962</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45993.438344212962</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45993.438344212962</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45993.438344212962</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45993.438344212962</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45993.438344212962</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45993.438344212962</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45993.438344212962</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45993.438344212962</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45993.438344212962</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45993.438344212962</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45993.438344212962</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45993.438344212962</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45993.438344212962</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45993.438344212962</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45993.438344212962</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45993.438344212962</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45993.438344212962</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45993.438344212962</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45993.438344212962</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45993.438344212962</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45993.438344212962</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45993.438344212962</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45993.438344212962</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45993.438344212962</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45993.438344212962</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45993.438344212962</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45993.438344212962</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45993.438344212962</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45993.438344212962</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45993.438344212962</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45993.438344212962</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45993.438344212962</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45993.438344212962</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45993.438344212962</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45993.438344212962</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45993.438344212962</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45993.438344212962</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45993.438344212962</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45993.438344212962</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45993.438344212962</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45993.438344212962</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45993.438344212962</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45993.438344212962</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45993.438344212962</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45993.438344212962</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45993.438344212962</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45993.438344212962</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45993.438344212962</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45993.438344212962</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45993.438344212962</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45993.438344212962</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45993.438344212962</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45993.438344212962</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45993.438344212962</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45993.438344212962</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45993.438344212962</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45993.438344212962</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45993.438344212962</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ref="G155:G218" ca="1" si="3">IFERROR(NOW()-F155,"-")</f>
        <v>45993.438344212962</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45993.438344212962</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45993.438344212962</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45993.438344212962</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45993.438344212962</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45993.438344212962</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45993.438344212962</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45993.438344212962</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45993.438344212962</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45993.438344212962</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45993.438344212962</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45993.438344212962</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45993.438344212962</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45993.438344212962</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45993.438344212962</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45993.438344212962</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45993.438344212962</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45993.438344212962</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45993.438344212962</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45993.438344212962</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45993.438344212962</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45993.438344212962</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45993.438344212962</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45993.438344212962</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45993.438344212962</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45993.438344212962</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45993.438344212962</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45993.438344212962</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45993.438344212962</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45993.438344212962</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45993.438344212962</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45993.438344212962</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45993.438344212962</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45993.438344212962</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45993.438344212962</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45993.438344212962</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45993.438344212962</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45993.438344212962</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45993.438344212962</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45993.438344212962</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45993.438344212962</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45993.438344212962</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45993.438344212962</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45993.438344212962</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45993.438344212962</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45993.438344212962</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45993.438344212962</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45993.438344212962</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45993.438344212962</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45993.438344212962</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45993.438344212962</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45993.438344212962</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45993.438344212962</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45993.438344212962</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45993.438344212962</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45993.438344212962</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45993.438344212962</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45993.438344212962</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45993.438344212962</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45993.438344212962</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45993.438344212962</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45993.438344212962</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45993.438344212962</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45993.438344212962</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ref="G219:G282" ca="1" si="4">IFERROR(NOW()-F219,"-")</f>
        <v>45993.438344212962</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45993.438344212962</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45993.438344212962</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45993.438344212962</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45993.438344212962</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45993.438344212962</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45993.438344212962</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45993.438344212962</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45993.438344212962</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45993.438344212962</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45993.438344212962</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45993.438344212962</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45993.438344212962</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45993.438344212962</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45993.438344212962</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45993.438344212962</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45993.438344212962</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45993.438344212962</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45993.438344212962</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45993.438344212962</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45993.438344212962</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45993.438344212962</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45993.438344212962</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45993.438344212962</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45993.438344212962</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45993.438344212962</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45993.438344212962</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45993.438344212962</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45993.438344212962</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45993.438344212962</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45993.438344212962</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45993.438344212962</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45993.438344212962</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45993.438344212962</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45993.438344212962</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45993.438344212962</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45993.438344212962</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45993.438344212962</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45993.438344212962</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45993.438344212962</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45993.438344212962</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45993.438344212962</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45993.438344212962</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45993.438344212962</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45993.438344212962</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45993.438344212962</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45993.438344212962</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45993.438344212962</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45993.438344212962</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45993.438344212962</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45993.438344212962</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45993.438344212962</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45993.438344212962</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45993.438344212962</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45993.438344212962</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45993.438344212962</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45993.438344212962</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45993.438344212962</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45993.438344212962</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45993.438344212962</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45993.438344212962</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45993.438344212962</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45993.438344212962</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45993.438344212962</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ref="G283:G346" ca="1" si="5">IFERROR(NOW()-F283,"-")</f>
        <v>45993.438344212962</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45993.438344212962</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45993.438344212962</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45993.438344212962</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45993.438344212962</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45993.438344212962</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45993.438344212962</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45993.438344212962</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45993.438344212962</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45993.438344212962</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45993.438344212962</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45993.438344212962</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45993.438344212962</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45993.438344212962</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45993.438344212962</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45993.438344212962</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45993.438344212962</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45993.438344212962</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45993.438344212962</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45993.438344212962</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45993.438344212962</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45993.438344212962</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45993.438344212962</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45993.438344212962</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45993.438344212962</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45993.438344212962</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45993.438344212962</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45993.438344212962</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45993.438344212962</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45993.438344212962</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45993.438344212962</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45993.438344212962</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45993.438344212962</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45993.438344212962</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45993.438344212962</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45993.438344212962</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45993.438344212962</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45993.438344212962</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45993.438344212962</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45993.438344212962</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45993.438344212962</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45993.438344212962</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45993.438344212962</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45993.438344212962</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45993.438344212962</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45993.438344212962</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45993.438344212962</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45993.438344212962</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45993.438344212962</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45993.438344212962</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45993.438344212962</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45993.438344212962</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45993.438344212962</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45993.438344212962</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45993.438344212962</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45993.438344212962</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45993.438344212962</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45993.438344212962</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45993.438344212962</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45993.438344212962</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45993.438344212962</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45993.438344212962</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45993.438344212962</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45993.438344212962</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ref="G347:G410" ca="1" si="6">IFERROR(NOW()-F347,"-")</f>
        <v>45993.438344212962</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45993.438344212962</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45993.438344212962</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45993.438344212962</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45993.438344212962</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45993.438344212962</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45993.438344212962</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45993.438344212962</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45993.438344212962</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45993.438344212962</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45993.438344212962</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45993.438344212962</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45993.438344212962</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45993.438344212962</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45993.438344212962</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45993.438344212962</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45993.438344212962</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45993.438344212962</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45993.438344212962</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45993.438344212962</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45993.438344212962</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45993.438344212962</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45993.438344212962</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45993.438344212962</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45993.438344212962</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45993.438344212962</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45993.438344212962</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45993.438344212962</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45993.438344212962</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45993.438344212962</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45993.438344212962</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45993.438344212962</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45993.438344212962</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45993.438344212962</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45993.438344212962</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45993.438344212962</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45993.438344212962</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45993.438344212962</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45993.438344212962</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45993.438344212962</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45993.438344212962</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45993.438344212962</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45993.438344212962</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45993.438344212962</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45993.438344212962</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45993.438344212962</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45993.438344212962</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45993.438344212962</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45993.438344212962</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45993.438344212962</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45993.438344212962</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45993.438344212962</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45993.438344212962</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45993.438344212962</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45993.438344212962</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45993.438344212962</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45993.438344212962</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45993.438344212962</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45993.438344212962</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45993.438344212962</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45993.438344212962</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45993.438344212962</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45993.438344212962</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45993.438344212962</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ref="G411:G474" ca="1" si="7">IFERROR(NOW()-F411,"-")</f>
        <v>45993.438344212962</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45993.438344212962</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45993.438344212962</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45993.438344212962</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45993.438344212962</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45993.438344212962</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45993.438344212962</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45993.438344212962</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45993.438344212962</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45993.438344212962</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45993.438344212962</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45993.438344212962</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45993.438344212962</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45993.438344212962</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45993.438344212962</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45993.438344212962</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45993.438344212962</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45993.438344212962</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45993.438344212962</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45993.438344212962</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45993.438344212962</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45993.438344212962</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45993.438344212962</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45993.438344212962</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45993.438344212962</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45993.438344212962</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45993.438344212962</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45993.438344212962</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45993.438344212962</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45993.438344212962</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45993.438344212962</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45993.438344212962</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45993.438344212962</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45993.438344212962</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45993.438344212962</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45993.438344212962</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45993.438344212962</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45993.438344212962</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45993.438344212962</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45993.438344212962</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45993.438344212962</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45993.438344212962</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45993.438344212962</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45993.438344212962</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45993.438344212962</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45993.438344212962</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45993.438344212962</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45993.438344212962</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45993.438344212962</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45993.438344212962</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45993.438344212962</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45993.438344212962</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45993.438344212962</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45993.438344212962</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45993.438344212962</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45993.438344212962</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45993.438344212962</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45993.438344212962</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45993.438344212962</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45993.438344212962</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45993.438344212962</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45993.438344212962</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45993.438344212962</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45993.438344212962</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ref="G475:G538" ca="1" si="8">IFERROR(NOW()-F475,"-")</f>
        <v>45993.438344212962</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45993.438344212962</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45993.438344212962</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45993.438344212962</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45993.438344212962</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45993.438344212962</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45993.438344212962</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45993.438344212962</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45993.438344212962</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45993.438344212962</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45993.438344212962</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45993.438344212962</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45993.438344212962</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45993.438344212962</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45993.438344212962</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45993.438344212962</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45993.438344212962</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45993.438344212962</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45993.438344212962</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45993.438344212962</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45993.438344212962</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45993.438344212962</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45993.438344212962</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45993.438344212962</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45993.438344212962</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45993.438344212962</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45993.438344212962</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45993.438344212962</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45993.438344212962</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45993.438344212962</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45993.438344212962</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45993.438344212962</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45993.438344212962</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45993.438344212962</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45993.438344212962</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45993.438344212962</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45993.438344212962</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45993.438344212962</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45993.438344212962</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45993.438344212962</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45993.438344212962</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45993.438344212962</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45993.438344212962</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45993.438344212962</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45993.438344212962</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45993.438344212962</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45993.438344212962</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45993.438344212962</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45993.438344212962</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45993.438344212962</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45993.438344212962</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45993.438344212962</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45993.438344212962</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45993.438344212962</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45993.438344212962</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45993.438344212962</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45993.438344212962</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45993.438344212962</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45993.438344212962</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45993.438344212962</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45993.438344212962</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45993.438344212962</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45993.438344212962</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45993.438344212962</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ref="G539:G602" ca="1" si="9">IFERROR(NOW()-F539,"-")</f>
        <v>45993.438344212962</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45993.438344212962</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45993.438344212962</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45993.438344212962</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45993.438344212962</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45993.438344212962</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45993.438344212962</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45993.438344212962</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45993.438344212962</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45993.438344212962</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45993.438344212962</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45993.438344212962</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45993.438344212962</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45993.438344212962</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45993.438344212962</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45993.438344212962</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45993.438344212962</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45993.438344212962</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45993.438344212962</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45993.438344212962</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45993.438344212962</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45993.438344212962</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45993.438344212962</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45993.438344212962</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45993.438344212962</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45993.438344212962</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45993.438344212962</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45993.438344212962</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45993.438344212962</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45993.438344212962</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45993.438344212962</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45993.438344212962</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45993.438344212962</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45993.438344212962</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45993.438344212962</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45993.438344212962</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45993.438344212962</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45993.438344212962</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45993.438344212962</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45993.438344212962</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45993.438344212962</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45993.438344212962</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45993.438344212962</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45993.438344212962</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45993.438344212962</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45993.438344212962</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45993.438344212962</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45993.438344212962</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45993.438344212962</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45993.438344212962</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45993.438344212962</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45993.438344212962</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45993.438344212962</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45993.438344212962</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45993.438344212962</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45993.438344212962</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45993.438344212962</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45993.438344212962</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45993.438344212962</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45993.438344212962</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45993.438344212962</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45993.438344212962</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45993.438344212962</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45993.438344212962</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ref="G603:G666" ca="1" si="10">IFERROR(NOW()-F603,"-")</f>
        <v>45993.438344212962</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45993.438344212962</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45993.438344212962</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45993.438344212962</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45993.438344212962</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45993.438344212962</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45993.438344212962</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45993.438344212962</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45993.438344212962</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45993.438344212962</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45993.438344212962</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45993.438344212962</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45993.438344212962</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45993.438344212962</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45993.438344212962</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45993.438344212962</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45993.438344212962</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45993.438344212962</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45993.438344212962</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45993.438344212962</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45993.438344212962</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45993.438344212962</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45993.438344212962</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45993.438344212962</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45993.438344212962</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45993.438344212962</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45993.438344212962</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45993.438344212962</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45993.438344212962</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45993.438344212962</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45993.438344212962</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45993.438344212962</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45993.438344212962</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45993.438344212962</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45993.438344212962</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45993.438344212962</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45993.438344212962</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45993.438344212962</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45993.438344212962</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45993.438344212962</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45993.438344212962</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45993.438344212962</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45993.438344212962</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45993.438344212962</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45993.438344212962</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45993.438344212962</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45993.438344212962</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45993.438344212962</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45993.438344212962</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45993.438344212962</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45993.438344212962</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45993.438344212962</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45993.438344212962</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45993.438344212962</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45993.438344212962</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45993.438344212962</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45993.438344212962</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45993.438344212962</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45993.438344212962</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45993.438344212962</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45993.438344212962</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45993.438344212962</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45993.438344212962</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45993.438344212962</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ref="G667:G730" ca="1" si="11">IFERROR(NOW()-F667,"-")</f>
        <v>45993.438344212962</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45993.438344212962</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45993.438344212962</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45993.438344212962</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45993.438344212962</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45993.438344212962</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45993.438344212962</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45993.438344212962</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45993.438344212962</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45993.438344212962</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45993.438344212962</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45993.438344212962</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45993.438344212962</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45993.438344212962</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45993.438344212962</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45993.438344212962</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45993.438344212962</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45993.438344212962</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45993.438344212962</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45993.438344212962</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45993.438344212962</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45993.438344212962</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45993.438344212962</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45993.438344212962</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45993.438344212962</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45993.438344212962</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45993.438344212962</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45993.438344212962</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45993.438344212962</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45993.438344212962</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45993.438344212962</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45993.438344212962</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45993.438344212962</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45993.438344212962</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45993.438344212962</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45993.438344212962</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45993.438344212962</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45993.438344212962</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45993.438344212962</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45993.438344212962</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45993.438344212962</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45993.438344212962</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45993.438344212962</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45993.438344212962</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45993.438344212962</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45993.438344212962</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45993.438344212962</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45993.438344212962</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45993.438344212962</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45993.438344212962</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45993.438344212962</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45993.438344212962</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45993.438344212962</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45993.438344212962</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45993.438344212962</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45993.438344212962</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45993.438344212962</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45993.438344212962</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45993.438344212962</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45993.438344212962</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45993.438344212962</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45993.438344212962</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45993.438344212962</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45993.438344212962</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ref="G731:G794" ca="1" si="12">IFERROR(NOW()-F731,"-")</f>
        <v>45993.438344212962</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45993.438344212962</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45993.438344212962</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45993.438344212962</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45993.438344212962</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45993.438344212962</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45993.438344212962</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45993.438344212962</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45993.438344212962</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45993.438344212962</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45993.438344212962</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45993.438344212962</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45993.438344212962</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45993.438344212962</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45993.438344212962</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45993.438344212962</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45993.438344212962</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45993.438344212962</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45993.438344212962</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45993.438344212962</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45993.438344212962</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45993.438344212962</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45993.438344212962</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45993.438344212962</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45993.438344212962</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45993.438344212962</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45993.438344212962</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45993.438344212962</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45993.438344212962</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45993.438344212962</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45993.438344212962</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45993.438344212962</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45993.438344212962</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45993.438344212962</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45993.438344212962</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45993.438344212962</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45993.438344212962</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45993.438344212962</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45993.438344212962</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45993.438344212962</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45993.438344212962</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45993.438344212962</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45993.438344212962</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45993.438344212962</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45993.438344212962</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45993.438344212962</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45993.438344212962</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45993.438344212962</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45993.438344212962</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45993.438344212962</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45993.438344212962</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45993.438344212962</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45993.438344212962</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45993.438344212962</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45993.438344212962</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45993.438344212962</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45993.438344212962</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45993.438344212962</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45993.438344212962</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45993.438344212962</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45993.438344212962</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45993.438344212962</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45993.438344212962</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45993.438344212962</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ref="G795:G858" ca="1" si="13">IFERROR(NOW()-F795,"-")</f>
        <v>45993.438344212962</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45993.438344212962</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45993.438344212962</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45993.438344212962</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45993.438344212962</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45993.438344212962</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45993.438344212962</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45993.438344212962</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45993.438344212962</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45993.438344212962</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45993.438344212962</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45993.438344212962</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45993.438344212962</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45993.438344212962</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45993.438344212962</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45993.438344212962</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45993.438344212962</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45993.438344212962</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45993.438344212962</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45993.438344212962</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45993.438344212962</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45993.438344212962</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45993.438344212962</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45993.438344212962</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45993.438344212962</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45993.438344212962</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45993.438344212962</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45993.438344212962</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45993.438344212962</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45993.438344212962</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45993.438344212962</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45993.438344212962</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45993.438344212962</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45993.438344212962</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45993.438344212962</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45993.438344212962</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45993.438344212962</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45993.438344212962</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45993.438344212962</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45993.438344212962</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45993.438344212962</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45993.438344212962</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45993.438344212962</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45993.438344212962</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45993.438344212962</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45993.438344212962</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45993.438344212962</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45993.438344212962</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45993.438344212962</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45993.438344212962</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45993.438344212962</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45993.438344212962</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45993.438344212962</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45993.438344212962</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45993.438344212962</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45993.438344212962</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45993.438344212962</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45993.438344212962</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45993.438344212962</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45993.438344212962</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45993.438344212962</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45993.438344212962</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45993.438344212962</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45993.438344212962</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ref="G859:G922" ca="1" si="14">IFERROR(NOW()-F859,"-")</f>
        <v>45993.438344212962</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45993.438344212962</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45993.438344212962</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45993.438344212962</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45993.438344212962</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45993.438344212962</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45993.438344212962</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45993.438344212962</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45993.438344212962</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45993.438344212962</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45993.438344212962</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45993.438344212962</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45993.438344212962</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45993.438344212962</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45993.438344212962</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45993.438344212962</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45993.438344212962</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45993.438344212962</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45993.438344212962</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45993.438344212962</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45993.438344212962</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45993.438344212962</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45993.438344212962</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45993.438344212962</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45993.438344212962</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45993.438344212962</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45993.438344212962</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45993.438344212962</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45993.438344212962</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45993.438344212962</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45993.438344212962</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45993.438344212962</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45993.438344212962</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45993.438344212962</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45993.438344212962</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45993.438344212962</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45993.438344212962</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45993.438344212962</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45993.438344212962</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45993.438344212962</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45993.438344212962</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45993.438344212962</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45993.438344212962</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45993.438344212962</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45993.438344212962</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45993.438344212962</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45993.438344212962</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45993.438344212962</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45993.438344212962</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45993.438344212962</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45993.438344212962</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45993.438344212962</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45993.438344212962</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45993.438344212962</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45993.438344212962</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45993.438344212962</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45993.438344212962</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45993.438344212962</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45993.438344212962</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45993.438344212962</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45993.438344212962</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45993.438344212962</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45993.438344212962</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45993.438344212962</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ref="G923:G937" ca="1" si="15">IFERROR(NOW()-F923,"-")</f>
        <v>45993.438344212962</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45993.438344212962</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45993.438344212962</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45993.438344212962</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45993.438344212962</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45993.438344212962</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45993.438344212962</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45993.438344212962</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45993.438344212962</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45993.438344212962</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45993.438344212962</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45993.438344212962</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45993.438344212962</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45993.438344212962</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45993.438344212962</v>
      </c>
      <c r="H937" s="22"/>
      <c r="I937" s="19" t="str">
        <f>IFERROR(VLOOKUP(D937,DB!A:F,6,0),"")</f>
        <v/>
      </c>
      <c r="J937" s="18" t="str">
        <f>IFERROR(VLOOKUP(D937,DB!A:G,7,0),"")</f>
        <v/>
      </c>
      <c r="K937" s="42"/>
      <c r="L937" s="23" t="str">
        <f>IFERROR(VLOOKUP(D937,DB!A:I,9,0),"")</f>
        <v/>
      </c>
    </row>
  </sheetData>
  <dataValidations count="2">
    <dataValidation allowBlank="1" showInputMessage="1" showErrorMessage="1" sqref="E1" xr:uid="{5914219A-CB83-432D-936A-CC0CB6F3982A}"/>
    <dataValidation type="list" allowBlank="1" showInputMessage="1" showErrorMessage="1" sqref="E2:E93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38"/>
  <sheetViews>
    <sheetView tabSelected="1" workbookViewId="0">
      <selection activeCell="D18" sqref="D18"/>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39196</v>
      </c>
      <c r="B2" s="88" t="str">
        <f>IFERROR(VLOOKUP(D2,DB!A:K,11,0),"")</f>
        <v>R4</v>
      </c>
      <c r="C2" s="90">
        <v>1</v>
      </c>
      <c r="D2" s="88" t="s">
        <v>35166</v>
      </c>
      <c r="E2" s="91" t="s">
        <v>39106</v>
      </c>
      <c r="F2" s="92">
        <v>45703.480717592596</v>
      </c>
      <c r="G2" s="93">
        <f ca="1">IFERROR(NOW()-F2,"")</f>
        <v>289.95762662036577</v>
      </c>
      <c r="H2" s="92">
        <v>45703.474768518521</v>
      </c>
      <c r="I2" s="92" t="str">
        <f>IFERROR(VLOOKUP(D2,DB!A:F,6,0),"")</f>
        <v>SCECO</v>
      </c>
      <c r="J2" s="92" t="str">
        <f>IFERROR(VLOOKUP(D2,DB!A:G,7,0),"")</f>
        <v>Dead</v>
      </c>
      <c r="K2" s="94" t="s">
        <v>39197</v>
      </c>
      <c r="L2" s="88" t="str">
        <f>IFERROR(VLOOKUP(D2,DB!A:I,9,0),"")</f>
        <v>Latis</v>
      </c>
    </row>
    <row r="3" spans="1:16" ht="15" customHeight="1">
      <c r="A3" s="110"/>
      <c r="B3" s="88" t="str">
        <f>IFERROR(VLOOKUP(D3,DB!A:K,11,0),"")</f>
        <v/>
      </c>
      <c r="C3" s="90"/>
      <c r="D3" s="88"/>
      <c r="E3" s="91"/>
      <c r="F3" s="92"/>
      <c r="G3" s="93">
        <f t="shared" ref="G3:G64" ca="1" si="0">IFERROR(NOW()-F3,"")</f>
        <v>45993.438344212962</v>
      </c>
      <c r="H3" s="92"/>
      <c r="I3" s="110" t="str">
        <f>IFERROR(VLOOKUP(D3,DB!A:F,6,0),"")</f>
        <v/>
      </c>
      <c r="J3" s="110" t="str">
        <f>IFERROR(VLOOKUP(D3,DB!A:G,7,0),"")</f>
        <v/>
      </c>
      <c r="K3" s="94"/>
      <c r="L3" s="88" t="str">
        <f>IFERROR(VLOOKUP(D3,DB!A:I,9,0),"")</f>
        <v/>
      </c>
    </row>
    <row r="4" spans="1:16" ht="15" customHeight="1">
      <c r="A4" s="110"/>
      <c r="B4" s="88" t="str">
        <f>IFERROR(VLOOKUP(D4,DB!A:K,11,0),"")</f>
        <v/>
      </c>
      <c r="C4" s="90"/>
      <c r="D4" s="88"/>
      <c r="E4" s="91"/>
      <c r="F4" s="92"/>
      <c r="G4" s="93">
        <f t="shared" ca="1" si="0"/>
        <v>45993.438344212962</v>
      </c>
      <c r="H4" s="92"/>
      <c r="I4" s="110" t="str">
        <f>IFERROR(VLOOKUP(D4,DB!A:F,6,0),"")</f>
        <v/>
      </c>
      <c r="J4" s="110" t="str">
        <f>IFERROR(VLOOKUP(D4,DB!A:G,7,0),"")</f>
        <v/>
      </c>
      <c r="K4" s="94"/>
      <c r="L4" s="88" t="str">
        <f>IFERROR(VLOOKUP(D4,DB!A:I,9,0),"")</f>
        <v/>
      </c>
    </row>
    <row r="5" spans="1:16" ht="15" customHeight="1">
      <c r="A5" s="110"/>
      <c r="B5" s="88" t="str">
        <f>IFERROR(VLOOKUP(D5,DB!A:K,11,0),"")</f>
        <v/>
      </c>
      <c r="C5" s="90"/>
      <c r="D5" s="88"/>
      <c r="E5" s="91"/>
      <c r="F5" s="92"/>
      <c r="G5" s="93">
        <f t="shared" ca="1" si="0"/>
        <v>45993.438344212962</v>
      </c>
      <c r="H5" s="92"/>
      <c r="I5" s="110" t="str">
        <f>IFERROR(VLOOKUP(D5,DB!A:F,6,0),"")</f>
        <v/>
      </c>
      <c r="J5" s="110" t="str">
        <f>IFERROR(VLOOKUP(D5,DB!A:G,7,0),"")</f>
        <v/>
      </c>
      <c r="K5" s="94"/>
      <c r="L5" s="88" t="str">
        <f>IFERROR(VLOOKUP(D5,DB!A:I,9,0),"")</f>
        <v/>
      </c>
    </row>
    <row r="6" spans="1:16" ht="15" customHeight="1">
      <c r="A6" s="110"/>
      <c r="B6" s="88" t="str">
        <f>IFERROR(VLOOKUP(D6,DB!A:K,11,0),"")</f>
        <v/>
      </c>
      <c r="C6" s="90"/>
      <c r="D6" s="88"/>
      <c r="E6" s="91"/>
      <c r="F6" s="92"/>
      <c r="G6" s="93">
        <f t="shared" ca="1" si="0"/>
        <v>45993.438344212962</v>
      </c>
      <c r="H6" s="92"/>
      <c r="I6" s="110" t="str">
        <f>IFERROR(VLOOKUP(D6,DB!A:F,6,0),"")</f>
        <v/>
      </c>
      <c r="J6" s="110" t="str">
        <f>IFERROR(VLOOKUP(D6,DB!A:G,7,0),"")</f>
        <v/>
      </c>
      <c r="K6" s="94"/>
      <c r="L6" s="88" t="str">
        <f>IFERROR(VLOOKUP(D6,DB!A:I,9,0),"")</f>
        <v/>
      </c>
    </row>
    <row r="7" spans="1:16" ht="15" customHeight="1">
      <c r="A7" s="110"/>
      <c r="B7" s="88" t="str">
        <f>IFERROR(VLOOKUP(D7,DB!A:K,11,0),"")</f>
        <v/>
      </c>
      <c r="C7" s="90"/>
      <c r="D7" s="88"/>
      <c r="E7" s="91"/>
      <c r="F7" s="92"/>
      <c r="G7" s="93">
        <f t="shared" ca="1" si="0"/>
        <v>45993.438344212962</v>
      </c>
      <c r="H7" s="92"/>
      <c r="I7" s="110" t="str">
        <f>IFERROR(VLOOKUP(D7,DB!A:F,6,0),"")</f>
        <v/>
      </c>
      <c r="J7" s="110" t="str">
        <f>IFERROR(VLOOKUP(D7,DB!A:G,7,0),"")</f>
        <v/>
      </c>
      <c r="K7" s="94"/>
      <c r="L7" s="88" t="str">
        <f>IFERROR(VLOOKUP(D7,DB!A:I,9,0),"")</f>
        <v/>
      </c>
    </row>
    <row r="8" spans="1:16" ht="15" customHeight="1">
      <c r="A8" s="110"/>
      <c r="B8" s="88" t="str">
        <f>IFERROR(VLOOKUP(D8,DB!A:K,11,0),"")</f>
        <v/>
      </c>
      <c r="C8" s="90"/>
      <c r="D8" s="88"/>
      <c r="E8" s="91"/>
      <c r="F8" s="92"/>
      <c r="G8" s="93">
        <f t="shared" ca="1" si="0"/>
        <v>45993.438344212962</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45993.438344212962</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45993.438344212962</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45993.438344212962</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45993.438344212962</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45993.438344212962</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45993.438344212962</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45993.438344212962</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45993.438344212962</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45993.438344212962</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45993.438344212962</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45993.438344212962</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45993.438344212962</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45993.438344212962</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45993.438344212962</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45993.438344212962</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45993.438344212962</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45993.438344212962</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45993.438344212962</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45993.438344212962</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45993.438344212962</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45993.438344212962</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45993.438344212962</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45993.438344212962</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45993.438344212962</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45993.438344212962</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45993.438344212962</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45993.438344212962</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45993.438344212962</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45993.438344212962</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45993.438344212962</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45993.438344212962</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45993.438344212962</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45993.438344212962</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45993.438344212962</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45993.438344212962</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45993.438344212962</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45993.438344212962</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45993.438344212962</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45993.438344212962</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45993.438344212962</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45993.438344212962</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45993.438344212962</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45993.438344212962</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45993.438344212962</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45993.438344212962</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45993.438344212962</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45993.438344212962</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0"/>
        <v>45993.438344212962</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0"/>
        <v>45993.438344212962</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0"/>
        <v>45993.438344212962</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0"/>
        <v>45993.438344212962</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0"/>
        <v>45993.438344212962</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0"/>
        <v>45993.438344212962</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0"/>
        <v>45993.438344212962</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0"/>
        <v>45993.438344212962</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0"/>
        <v>45993.438344212962</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ref="G65:G128" ca="1" si="1">IFERROR(NOW()-F65,"")</f>
        <v>45993.438344212962</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45993.438344212962</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45993.438344212962</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45993.438344212962</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45993.438344212962</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45993.438344212962</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45993.438344212962</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45993.438344212962</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45993.438344212962</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45993.438344212962</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45993.438344212962</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45993.438344212962</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45993.438344212962</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45993.438344212962</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45993.438344212962</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45993.438344212962</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45993.438344212962</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45993.438344212962</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45993.438344212962</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45993.438344212962</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45993.438344212962</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45993.438344212962</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45993.438344212962</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45993.438344212962</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45993.438344212962</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45993.438344212962</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45993.438344212962</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45993.438344212962</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45993.438344212962</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45993.438344212962</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45993.438344212962</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45993.438344212962</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45993.438344212962</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45993.438344212962</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45993.438344212962</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45993.438344212962</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45993.438344212962</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45993.438344212962</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45993.438344212962</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45993.438344212962</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45993.438344212962</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45993.438344212962</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45993.438344212962</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45993.438344212962</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45993.438344212962</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45993.438344212962</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45993.438344212962</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45993.438344212962</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45993.438344212962</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45993.438344212962</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45993.438344212962</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45993.438344212962</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45993.438344212962</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45993.438344212962</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45993.438344212962</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1"/>
        <v>45993.438344212962</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1"/>
        <v>45993.438344212962</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1"/>
        <v>45993.438344212962</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1"/>
        <v>45993.438344212962</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1"/>
        <v>45993.438344212962</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1"/>
        <v>45993.438344212962</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1"/>
        <v>45993.438344212962</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1"/>
        <v>45993.438344212962</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1"/>
        <v>45993.438344212962</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ref="G129:G192" ca="1" si="2">IFERROR(NOW()-F129,"")</f>
        <v>45993.438344212962</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45993.438344212962</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45993.438344212962</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45993.438344212962</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45993.438344212962</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45993.438344212962</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45993.438344212962</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45993.438344212962</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45993.438344212962</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45993.438344212962</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45993.438344212962</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45993.438344212962</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45993.438344212962</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45993.438344212962</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45993.438344212962</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45993.438344212962</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45993.438344212962</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45993.438344212962</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45993.438344212962</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45993.438344212962</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45993.438344212962</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45993.438344212962</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45993.438344212962</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45993.438344212962</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45993.438344212962</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45993.438344212962</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45993.438344212962</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45993.438344212962</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45993.438344212962</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45993.438344212962</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45993.438344212962</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45993.438344212962</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45993.438344212962</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45993.438344212962</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45993.438344212962</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45993.438344212962</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45993.438344212962</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45993.438344212962</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45993.438344212962</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45993.438344212962</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45993.438344212962</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45993.438344212962</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45993.438344212962</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45993.438344212962</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45993.438344212962</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45993.438344212962</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45993.438344212962</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45993.438344212962</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45993.438344212962</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45993.438344212962</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45993.438344212962</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45993.438344212962</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45993.438344212962</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45993.438344212962</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45993.438344212962</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2"/>
        <v>45993.438344212962</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2"/>
        <v>45993.438344212962</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2"/>
        <v>45993.438344212962</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2"/>
        <v>45993.438344212962</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2"/>
        <v>45993.438344212962</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2"/>
        <v>45993.438344212962</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2"/>
        <v>45993.438344212962</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2"/>
        <v>45993.438344212962</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2"/>
        <v>45993.438344212962</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ref="G193:G238" ca="1" si="3">IFERROR(NOW()-F193,"")</f>
        <v>45993.438344212962</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45993.438344212962</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45993.438344212962</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45993.438344212962</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45993.438344212962</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45993.438344212962</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45993.438344212962</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45993.438344212962</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45993.438344212962</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45993.438344212962</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45993.438344212962</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45993.438344212962</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45993.438344212962</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45993.438344212962</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45993.438344212962</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45993.438344212962</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45993.438344212962</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45993.438344212962</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45993.438344212962</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45993.438344212962</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45993.438344212962</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45993.438344212962</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45993.438344212962</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45993.438344212962</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45993.438344212962</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45993.438344212962</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45993.438344212962</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45993.438344212962</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45993.438344212962</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45993.438344212962</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45993.438344212962</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45993.438344212962</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45993.438344212962</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45993.438344212962</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45993.438344212962</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45993.438344212962</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45993.438344212962</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45993.438344212962</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45993.438344212962</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45993.438344212962</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45993.438344212962</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45993.438344212962</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45993.438344212962</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3"/>
        <v>45993.438344212962</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3"/>
        <v>45993.438344212962</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3"/>
        <v>45993.438344212962</v>
      </c>
      <c r="H238" s="92"/>
      <c r="I238" s="110" t="str">
        <f>IFERROR(VLOOKUP(D238,DB!A:F,6,0),"")</f>
        <v/>
      </c>
      <c r="J238" s="110" t="str">
        <f>IFERROR(VLOOKUP(D238,DB!A:G,7,0),"")</f>
        <v/>
      </c>
      <c r="K238" s="94"/>
      <c r="L238" s="88" t="str">
        <f>IFERROR(VLOOKUP(D238,DB!A:I,9,0),"")</f>
        <v/>
      </c>
    </row>
  </sheetData>
  <dataValidations count="2">
    <dataValidation allowBlank="1" showInputMessage="1" showErrorMessage="1" sqref="E1" xr:uid="{A4F81451-56CC-4543-9497-104C4E44EE4B}"/>
    <dataValidation type="list" allowBlank="1" showInputMessage="1" showErrorMessage="1" sqref="E2:E23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9"/>
  <sheetViews>
    <sheetView workbookViewId="0">
      <selection activeCell="E21" sqref="E21"/>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39198</v>
      </c>
      <c r="B2" s="37" t="str">
        <f>IFERROR(VLOOKUP(D2,DB!A:K,11,0),"")</f>
        <v>R5</v>
      </c>
      <c r="C2" s="37">
        <v>3</v>
      </c>
      <c r="D2" s="103" t="s">
        <v>36085</v>
      </c>
      <c r="E2" s="37" t="s">
        <v>39106</v>
      </c>
      <c r="F2" s="38">
        <v>45891.832060185188</v>
      </c>
      <c r="G2" s="105">
        <f ca="1">IFERROR(NOW()-F2,"")</f>
        <v>101.60628402777365</v>
      </c>
      <c r="H2" s="38">
        <v>45891.790393518517</v>
      </c>
      <c r="I2" s="37" t="str">
        <f>IFERROR(VLOOKUP(D2,DB!A:F,6,0),"")</f>
        <v>Generator-SG</v>
      </c>
      <c r="J2" s="37" t="str">
        <f>IFERROR(VLOOKUP(D2,DB!A:G,7,0),"")</f>
        <v>Vandalized</v>
      </c>
      <c r="K2" s="37" t="s">
        <v>39199</v>
      </c>
      <c r="L2" s="37" t="str">
        <f>IFERROR(VLOOKUP(D2,DB!A:I,9,0),"")</f>
        <v>Latis</v>
      </c>
      <c r="M2" s="102"/>
    </row>
    <row r="3" spans="1:13" s="39" customFormat="1" ht="30.75">
      <c r="A3" s="37" t="s">
        <v>39200</v>
      </c>
      <c r="B3" s="37" t="str">
        <f>IFERROR(VLOOKUP(D3,DB!A:K,11,0),"")</f>
        <v>R5</v>
      </c>
      <c r="C3" s="37">
        <v>1</v>
      </c>
      <c r="D3" s="37" t="s">
        <v>33407</v>
      </c>
      <c r="E3" s="37" t="s">
        <v>39185</v>
      </c>
      <c r="F3" s="38">
        <v>45926.188877314817</v>
      </c>
      <c r="G3" s="105">
        <f t="shared" ref="G3" ca="1" si="0">IFERROR(NOW()-F3,"")</f>
        <v>67.249466898145329</v>
      </c>
      <c r="H3" s="38">
        <v>45926.158159722225</v>
      </c>
      <c r="I3" s="37" t="str">
        <f>IFERROR(VLOOKUP(D3,DB!A:F,6,0),"")</f>
        <v>SCECO</v>
      </c>
      <c r="J3" s="37" t="str">
        <f>IFERROR(VLOOKUP(D3,DB!A:G,7,0),"")</f>
        <v>Good</v>
      </c>
      <c r="K3" s="37" t="s">
        <v>39201</v>
      </c>
      <c r="L3" s="37" t="str">
        <f>IFERROR(VLOOKUP(D3,DB!A:I,9,0),"")</f>
        <v>Latis</v>
      </c>
      <c r="M3" s="102"/>
    </row>
    <row r="4" spans="1:13" s="39" customFormat="1" ht="39.75" customHeight="1">
      <c r="A4" s="106" t="s">
        <v>39202</v>
      </c>
      <c r="B4" s="106" t="str">
        <f>IFERROR(VLOOKUP(D4,DB!A:K,11,0),"")</f>
        <v>R5</v>
      </c>
      <c r="C4" s="106">
        <v>1</v>
      </c>
      <c r="D4" s="106" t="s">
        <v>34832</v>
      </c>
      <c r="E4" s="106" t="s">
        <v>39185</v>
      </c>
      <c r="F4" s="107">
        <v>45948.661111111112</v>
      </c>
      <c r="G4" s="108">
        <f t="shared" ref="G4" ca="1" si="1">IFERROR(NOW()-F4,"")</f>
        <v>44.777233101849561</v>
      </c>
      <c r="H4" s="107">
        <v>45948.661111111112</v>
      </c>
      <c r="I4" s="106" t="str">
        <f>IFERROR(VLOOKUP(D4,DB!A:F,6,0),"")</f>
        <v>SCECO</v>
      </c>
      <c r="J4" s="106" t="str">
        <f>IFERROR(VLOOKUP(D4,DB!A:G,7,0),"")</f>
        <v>Dead</v>
      </c>
      <c r="K4" s="106" t="s">
        <v>39203</v>
      </c>
      <c r="L4" s="106" t="str">
        <f>IFERROR(VLOOKUP(D4,DB!A:I,9,0),"")</f>
        <v>Latis</v>
      </c>
    </row>
    <row r="5" spans="1:13" s="39" customFormat="1" ht="30.75">
      <c r="A5" s="106" t="s">
        <v>39204</v>
      </c>
      <c r="B5" s="106" t="str">
        <f>IFERROR(VLOOKUP(D5,DB!A:K,11,0),"")</f>
        <v>R5</v>
      </c>
      <c r="C5" s="106">
        <v>1</v>
      </c>
      <c r="D5" s="106" t="s">
        <v>36592</v>
      </c>
      <c r="E5" s="106" t="s">
        <v>39106</v>
      </c>
      <c r="F5" s="107">
        <v>45981.373298611114</v>
      </c>
      <c r="G5" s="108">
        <f ca="1">IFERROR(NOW()-F5,"")</f>
        <v>12.065045601848396</v>
      </c>
      <c r="H5" s="136">
        <v>45981.360798611109</v>
      </c>
      <c r="I5" s="106" t="str">
        <f>IFERROR(VLOOKUP(D5,DB!A:F,6,0),"")</f>
        <v>SCECO</v>
      </c>
      <c r="J5" s="106" t="str">
        <f>IFERROR(VLOOKUP(D5,DB!A:G,7,0),"")</f>
        <v>Dead</v>
      </c>
      <c r="K5" s="106" t="s">
        <v>39205</v>
      </c>
      <c r="L5" s="106" t="str">
        <f>IFERROR(VLOOKUP(D5,DB!A:I,9,0),"")</f>
        <v>Latis</v>
      </c>
    </row>
    <row r="6" spans="1:13">
      <c r="A6" s="37" t="s">
        <v>39206</v>
      </c>
      <c r="B6" s="37" t="str">
        <f>IFERROR(VLOOKUP(D6,DB!A:K,11,0),"")</f>
        <v>R5</v>
      </c>
      <c r="C6" s="37">
        <v>1</v>
      </c>
      <c r="D6" s="37" t="s">
        <v>34426</v>
      </c>
      <c r="E6" s="37" t="s">
        <v>39106</v>
      </c>
      <c r="F6" s="38">
        <v>45993.373842592591</v>
      </c>
      <c r="G6" s="105">
        <f ca="1">IFERROR(NOW()-F6,"")</f>
        <v>6.4501620370720048E-2</v>
      </c>
      <c r="H6" s="38">
        <v>45993.368287037039</v>
      </c>
      <c r="I6" s="37" t="str">
        <f>IFERROR(VLOOKUP(D6,DB!A:F,6,0),"")</f>
        <v>SCECO</v>
      </c>
      <c r="J6" s="37" t="str">
        <f>IFERROR(VLOOKUP(D6,DB!A:G,7,0),"")</f>
        <v>Vandalized</v>
      </c>
      <c r="K6" s="37" t="s">
        <v>39207</v>
      </c>
      <c r="L6" s="37" t="str">
        <f>IFERROR(VLOOKUP(D6,DB!A:I,9,0),"")</f>
        <v>Latis</v>
      </c>
    </row>
    <row r="7" spans="1:13" ht="30.75">
      <c r="A7" s="37" t="s">
        <v>39208</v>
      </c>
      <c r="B7" s="37" t="str">
        <f>IFERROR(VLOOKUP(D7,DB!A:K,11,0),"")</f>
        <v>R5</v>
      </c>
      <c r="C7" s="37">
        <v>2</v>
      </c>
      <c r="D7" s="37" t="s">
        <v>32266</v>
      </c>
      <c r="E7" s="37" t="s">
        <v>39106</v>
      </c>
      <c r="F7" s="38">
        <v>45993.396111111113</v>
      </c>
      <c r="G7" s="135">
        <f ca="1">IFERROR(NOW()-F7,"")</f>
        <v>4.2233101848978549E-2</v>
      </c>
      <c r="H7" s="38">
        <v>45993.327581018515</v>
      </c>
      <c r="I7" s="37" t="str">
        <f>IFERROR(VLOOKUP(D7,DB!A:F,6,0),"")</f>
        <v>SCECO</v>
      </c>
      <c r="J7" s="37" t="str">
        <f>IFERROR(VLOOKUP(D7,DB!A:G,7,0),"")</f>
        <v>Dead</v>
      </c>
      <c r="K7" s="37" t="s">
        <v>39209</v>
      </c>
      <c r="L7" s="37" t="str">
        <f>IFERROR(VLOOKUP(D7,DB!A:I,9,0),"")</f>
        <v>Latis</v>
      </c>
    </row>
    <row r="8" spans="1:13">
      <c r="A8" s="37"/>
      <c r="B8" s="37" t="str">
        <f>IFERROR(VLOOKUP(#REF!,DB!A:K,11,0),"")</f>
        <v/>
      </c>
      <c r="C8" s="37"/>
      <c r="D8" s="37"/>
      <c r="E8" s="37"/>
      <c r="F8" s="38"/>
      <c r="G8" s="135">
        <f ca="1">IFERROR(NOW()-F8,"")</f>
        <v>45993.438344212962</v>
      </c>
      <c r="H8" s="38"/>
      <c r="I8" s="37" t="str">
        <f>IFERROR(VLOOKUP(#REF!,DB!A:F,6,0),"")</f>
        <v/>
      </c>
      <c r="J8" s="37" t="str">
        <f>IFERROR(VLOOKUP(#REF!,DB!A:G,7,0),"")</f>
        <v/>
      </c>
      <c r="K8" s="37"/>
      <c r="L8" s="37" t="str">
        <f>IFERROR(VLOOKUP(#REF!,DB!A:I,9,0),"")</f>
        <v/>
      </c>
    </row>
    <row r="9" spans="1:13">
      <c r="A9" s="37"/>
      <c r="B9" s="37" t="str">
        <f>IFERROR(VLOOKUP(D9,DB!A:K,11,0),"")</f>
        <v/>
      </c>
      <c r="C9" s="37"/>
      <c r="D9" s="37"/>
      <c r="E9" s="37"/>
      <c r="F9" s="38"/>
      <c r="G9" s="135">
        <f ca="1">IFERROR(NOW()-F9,"")</f>
        <v>45993.438344212962</v>
      </c>
      <c r="H9" s="38"/>
      <c r="I9" s="37" t="str">
        <f>IFERROR(VLOOKUP(D9,DB!A:F,6,0),"")</f>
        <v/>
      </c>
      <c r="J9" s="37" t="str">
        <f>IFERROR(VLOOKUP(D9,DB!A:G,7,0),"")</f>
        <v/>
      </c>
      <c r="K9" s="37"/>
      <c r="L9" s="37" t="str">
        <f>IFERROR(VLOOKUP(D9,DB!A:I,9,0),"")</f>
        <v/>
      </c>
    </row>
    <row r="10" spans="1:13">
      <c r="A10" s="37"/>
      <c r="B10" s="37" t="str">
        <f>IFERROR(VLOOKUP(D10,DB!A:K,11,0),"")</f>
        <v/>
      </c>
      <c r="C10" s="37"/>
      <c r="D10" s="153"/>
      <c r="E10" s="37"/>
      <c r="F10" s="38"/>
      <c r="G10" s="135">
        <f ca="1">IFERROR(NOW()-F10,"")</f>
        <v>45993.438344212962</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45993.438344212962</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45993.438344212962</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45993.438344212962</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45993.438344212962</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45993.438344212962</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45993.438344212962</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45993.438344212962</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45993.438344212962</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45993.438344212962</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45993.438344212962</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45993.438344212962</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45993.438344212962</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45993.438344212962</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45993.438344212962</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45993.438344212962</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45993.438344212962</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45993.438344212962</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45993.438344212962</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45993.438344212962</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45993.438344212962</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45993.438344212962</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45993.438344212962</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45993.438344212962</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45993.438344212962</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45993.438344212962</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45993.438344212962</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45993.438344212962</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45993.438344212962</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45993.438344212962</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45993.438344212962</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45993.438344212962</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45993.438344212962</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45993.438344212962</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45993.438344212962</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45993.438344212962</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45993.438344212962</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45993.438344212962</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45993.438344212962</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45993.438344212962</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45993.438344212962</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45993.438344212962</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45993.438344212962</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45993.438344212962</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45993.438344212962</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45993.438344212962</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45993.438344212962</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45993.438344212962</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45993.438344212962</v>
      </c>
      <c r="H58" s="38"/>
      <c r="I58" s="37" t="str">
        <f>IFERROR(VLOOKUP(D58,DB!A:F,6,0),"")</f>
        <v/>
      </c>
      <c r="J58" s="37" t="str">
        <f>IFERROR(VLOOKUP(D58,DB!A:G,7,0),"")</f>
        <v/>
      </c>
      <c r="K58" s="37"/>
      <c r="L58" s="37" t="str">
        <f>IFERROR(VLOOKUP(D58,DB!A:I,9,0),"")</f>
        <v/>
      </c>
    </row>
    <row r="59" spans="1:12">
      <c r="A59" s="150"/>
      <c r="B59" s="150" t="str">
        <f>IFERROR(VLOOKUP(D59,DB!A:K,11,0),"")</f>
        <v/>
      </c>
      <c r="C59" s="150"/>
      <c r="D59" s="150"/>
      <c r="E59" s="150"/>
      <c r="F59" s="151"/>
      <c r="G59" s="152">
        <f ca="1">IFERROR(NOW()-F59,"")</f>
        <v>45993.438344212962</v>
      </c>
      <c r="H59" s="151"/>
      <c r="I59" s="150" t="str">
        <f>IFERROR(VLOOKUP(D59,DB!A:F,6,0),"")</f>
        <v/>
      </c>
      <c r="J59" s="150" t="str">
        <f>IFERROR(VLOOKUP(D59,DB!A:G,7,0),"")</f>
        <v/>
      </c>
      <c r="K59" s="150"/>
      <c r="L59" s="150" t="str">
        <f>IFERROR(VLOOKUP(D59,DB!A:I,9,0),"")</f>
        <v/>
      </c>
    </row>
  </sheetData>
  <dataValidations count="2">
    <dataValidation allowBlank="1" showInputMessage="1" showErrorMessage="1" sqref="E1" xr:uid="{920C6338-E771-4DAE-8C89-92A9093EA4DE}"/>
    <dataValidation type="list" allowBlank="1" showInputMessage="1" showErrorMessage="1" sqref="E14:E59 D8 E2:E1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61"/>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42"/>
      <c r="F2" s="121"/>
      <c r="G2" s="72">
        <f ca="1">IFERROR(NOW()-F2,"-")</f>
        <v>45993.438344212962</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42"/>
      <c r="F3" s="121"/>
      <c r="G3" s="72">
        <f ca="1">IFERROR(NOW()-F3,"-")</f>
        <v>45993.438344212962</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45993.438344212962</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45993.438344212962</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45993.438344212962</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45993.438344212962</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45993.438344212962</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45993.438344212962</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45993.438344212962</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45993.438344212962</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45993.438344212962</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45993.438344212962</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45993.438344212962</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45993.438344212962</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45993.438344212962</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45993.438344212962</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45993.438344212962</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45993.438344212962</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45993.438344212962</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45993.438344212962</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45993.438344212962</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45993.438344212962</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45993.438344212962</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45993.438344212962</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45993.438344212962</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45993.438344212962</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45993.438344212962</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45993.438344212962</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45993.438344212962</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45993.438344212962</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45993.438344212962</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45993.438344212962</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45993.438344212962</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45993.438344212962</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45993.438344212962</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45993.438344212962</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45993.438344212962</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45993.438344212962</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45993.438344212962</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45993.438344212962</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45993.438344212962</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45993.438344212962</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45993.438344212962</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45993.438344212962</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45993.438344212962</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45993.438344212962</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45993.438344212962</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45993.438344212962</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45993.438344212962</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45993.438344212962</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45993.438344212962</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45993.438344212962</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45993.438344212962</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45993.438344212962</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45993.438344212962</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45993.438344212962</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45993.438344212962</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45993.438344212962</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45993.438344212962</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45993.438344212962</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45993.438344212962</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45993.438344212962</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45993.438344212962</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45993.438344212962</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45993.438344212962</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45993.438344212962</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45993.438344212962</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45993.438344212962</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45993.438344212962</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45993.438344212962</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45993.438344212962</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45993.438344212962</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45993.438344212962</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45993.438344212962</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45993.438344212962</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45993.438344212962</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45993.438344212962</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45993.438344212962</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45993.438344212962</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45993.438344212962</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45993.438344212962</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45993.438344212962</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45993.438344212962</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45993.438344212962</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45993.438344212962</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45993.438344212962</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45993.438344212962</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45993.438344212962</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45993.438344212962</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45993.438344212962</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45993.438344212962</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45993.438344212962</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45993.438344212962</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45993.438344212962</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45993.438344212962</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45993.438344212962</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45993.438344212962</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45993.438344212962</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45993.438344212962</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45993.438344212962</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45993.438344212962</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45993.438344212962</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45993.438344212962</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45993.438344212962</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45993.438344212962</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45993.438344212962</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45993.438344212962</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45993.438344212962</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45993.438344212962</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45993.438344212962</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45993.438344212962</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45993.438344212962</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45993.438344212962</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45993.438344212962</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45993.438344212962</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45993.438344212962</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45993.438344212962</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45993.438344212962</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45993.438344212962</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45993.438344212962</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45993.438344212962</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45993.438344212962</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45993.438344212962</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45993.438344212962</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45993.438344212962</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45993.438344212962</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45993.438344212962</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45993.438344212962</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45993.438344212962</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45993.438344212962</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45993.438344212962</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45993.438344212962</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45993.438344212962</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45993.438344212962</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45993.438344212962</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45993.438344212962</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45993.438344212962</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45993.438344212962</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45993.438344212962</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45993.438344212962</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45993.438344212962</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45993.438344212962</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45993.438344212962</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45993.438344212962</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45993.438344212962</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45993.438344212962</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45993.438344212962</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45993.438344212962</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45993.438344212962</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45993.438344212962</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45993.438344212962</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45993.438344212962</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45993.438344212962</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45993.438344212962</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45993.438344212962</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45993.438344212962</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45993.438344212962</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45993.438344212962</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45993.438344212962</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45993.438344212962</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45993.438344212962</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45993.438344212962</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45993.438344212962</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45993.438344212962</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45993.438344212962</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45993.438344212962</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45993.438344212962</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45993.438344212962</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45993.438344212962</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45993.438344212962</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45993.438344212962</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45993.438344212962</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45993.438344212962</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45993.438344212962</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45993.438344212962</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45993.438344212962</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45993.438344212962</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45993.438344212962</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45993.438344212962</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45993.438344212962</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45993.438344212962</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45993.438344212962</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45993.438344212962</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45993.438344212962</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45993.438344212962</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45993.438344212962</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45993.438344212962</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45993.438344212962</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45993.438344212962</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45993.438344212962</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45993.438344212962</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45993.438344212962</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45993.438344212962</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45993.438344212962</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45993.438344212962</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45993.438344212962</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45993.438344212962</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45993.438344212962</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45993.438344212962</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45993.438344212962</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45993.438344212962</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45993.438344212962</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45993.438344212962</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45993.438344212962</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45993.438344212962</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45993.438344212962</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45993.438344212962</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45993.438344212962</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45993.438344212962</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45993.438344212962</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45993.438344212962</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45993.438344212962</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45993.438344212962</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45993.438344212962</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45993.438344212962</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45993.438344212962</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45993.438344212962</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45993.438344212962</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45993.438344212962</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45993.438344212962</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45993.438344212962</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45993.438344212962</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45993.438344212962</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45993.438344212962</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45993.438344212962</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45993.438344212962</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45993.438344212962</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45993.438344212962</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45993.438344212962</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45993.438344212962</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45993.438344212962</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45993.438344212962</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45993.438344212962</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45993.438344212962</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45993.438344212962</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45993.438344212962</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45993.438344212962</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45993.438344212962</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45993.438344212962</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45993.438344212962</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45993.438344212962</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45993.438344212962</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45993.438344212962</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45993.438344212962</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45993.438344212962</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45993.438344212962</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45993.438344212962</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45993.438344212962</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45993.438344212962</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45993.438344212962</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45993.438344212962</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45993.438344212962</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45993.438344212962</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45993.438344212962</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45993.438344212962</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45993.438344212962</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45993.438344212962</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45993.438344212962</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45993.438344212962</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45993.438344212962</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45993.438344212962</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45993.438344212962</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45993.438344212962</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45993.438344212962</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45993.438344212962</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45993.438344212962</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45993.438344212962</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45993.438344212962</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45993.438344212962</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45993.438344212962</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45993.438344212962</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45993.438344212962</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45993.438344212962</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45993.438344212962</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45993.438344212962</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45993.438344212962</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45993.438344212962</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45993.438344212962</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45993.438344212962</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45993.438344212962</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45993.438344212962</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45993.438344212962</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45993.438344212962</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45993.438344212962</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45993.438344212962</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45993.438344212962</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45993.438344212962</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45993.438344212962</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45993.438344212962</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45993.438344212962</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45993.438344212962</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45993.438344212962</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45993.438344212962</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45993.438344212962</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45993.438344212962</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45993.438344212962</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45993.438344212962</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45993.438344212962</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45993.438344212962</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45993.438344212962</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45993.438344212962</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45993.438344212962</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45993.438344212962</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45993.438344212962</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45993.438344212962</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45993.438344212962</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45993.438344212962</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45993.438344212962</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45993.438344212962</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45993.438344212962</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45993.438344212962</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45993.438344212962</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45993.438344212962</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45993.438344212962</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45993.438344212962</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45993.438344212962</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45993.438344212962</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45993.438344212962</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45993.438344212962</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45993.438344212962</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45993.438344212962</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45993.438344212962</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45993.438344212962</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45993.438344212962</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45993.438344212962</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45993.438344212962</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45993.438344212962</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45993.438344212962</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45993.438344212962</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45993.438344212962</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45993.438344212962</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45993.438344212962</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45993.438344212962</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45993.438344212962</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45993.438344212962</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45993.438344212962</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45993.438344212962</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45993.438344212962</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45993.438344212962</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45993.438344212962</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45993.438344212962</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45993.438344212962</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45993.438344212962</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45993.438344212962</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45993.438344212962</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45993.438344212962</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45993.438344212962</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45993.438344212962</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45993.438344212962</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45993.438344212962</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45993.438344212962</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45993.438344212962</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45993.438344212962</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45993.438344212962</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45993.438344212962</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45993.438344212962</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45993.438344212962</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45993.438344212962</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45993.438344212962</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45993.438344212962</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45993.438344212962</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45993.438344212962</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45993.438344212962</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45993.438344212962</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45993.438344212962</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45993.438344212962</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45993.438344212962</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45993.438344212962</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45993.438344212962</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45993.438344212962</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45993.438344212962</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45993.438344212962</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45993.438344212962</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45993.438344212962</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45993.438344212962</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45993.438344212962</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45993.438344212962</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45993.438344212962</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45993.438344212962</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45993.438344212962</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45993.438344212962</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45993.438344212962</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45993.438344212962</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45993.438344212962</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45993.438344212962</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45993.438344212962</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45993.438344212962</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45993.438344212962</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45993.438344212962</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45993.438344212962</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45993.438344212962</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45993.438344212962</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45993.438344212962</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45993.438344212962</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45993.438344212962</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45993.438344212962</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45993.438344212962</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45993.438344212962</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45993.438344212962</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45993.438344212962</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45993.438344212962</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45993.438344212962</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45993.438344212962</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45993.438344212962</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45993.438344212962</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45993.438344212962</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45993.438344212962</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45993.438344212962</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45993.438344212962</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45993.438344212962</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45993.438344212962</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45993.438344212962</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45993.438344212962</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45993.438344212962</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45993.438344212962</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45993.438344212962</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45993.438344212962</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45993.438344212962</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45993.438344212962</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45993.438344212962</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45993.438344212962</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45993.438344212962</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45993.438344212962</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45993.438344212962</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45993.438344212962</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45993.438344212962</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45993.438344212962</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45993.438344212962</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45993.438344212962</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45993.438344212962</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45993.438344212962</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45993.438344212962</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45993.438344212962</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45993.438344212962</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45993.438344212962</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45993.438344212962</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45993.438344212962</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45993.438344212962</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45993.438344212962</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45993.438344212962</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45993.438344212962</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45993.438344212962</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45993.438344212962</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45993.438344212962</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45993.438344212962</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45993.438344212962</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45993.438344212962</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45993.438344212962</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45993.438344212962</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45993.438344212962</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45993.438344212962</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45993.438344212962</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45993.438344212962</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45993.438344212962</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45993.438344212962</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45993.438344212962</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45993.438344212962</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45993.438344212962</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45993.438344212962</v>
      </c>
      <c r="H460" s="121"/>
      <c r="I460" s="119" t="str">
        <f>IFERROR(VLOOKUP(D460,DB!A:F,6,0),"")</f>
        <v/>
      </c>
      <c r="J460" s="119" t="str">
        <f>IFERROR(VLOOKUP(D460,DB!A:G,7,0),"")</f>
        <v/>
      </c>
      <c r="K460" s="122"/>
      <c r="L460" s="137" t="str">
        <f>IFERROR(VLOOKUP(D460,DB!A:I,9,0),"")</f>
        <v/>
      </c>
    </row>
    <row r="461" spans="1:12" ht="31.5" customHeight="1">
      <c r="A461" s="143"/>
      <c r="B461" s="144" t="str">
        <f>IFERROR(VLOOKUP(D461,DB!A:K,11,0),"")</f>
        <v/>
      </c>
      <c r="C461" s="145"/>
      <c r="D461" s="144"/>
      <c r="E461" s="142"/>
      <c r="F461" s="146"/>
      <c r="G461" s="147">
        <f ca="1">IFERROR(NOW()-F461,"-")</f>
        <v>45993.438344212962</v>
      </c>
      <c r="H461" s="146"/>
      <c r="I461" s="144" t="str">
        <f>IFERROR(VLOOKUP(D461,DB!A:F,6,0),"")</f>
        <v/>
      </c>
      <c r="J461" s="144" t="str">
        <f>IFERROR(VLOOKUP(D461,DB!A:G,7,0),"")</f>
        <v/>
      </c>
      <c r="K461" s="148"/>
      <c r="L461" s="149" t="str">
        <f>IFERROR(VLOOKUP(D461,DB!A:I,9,0),"")</f>
        <v/>
      </c>
    </row>
  </sheetData>
  <dataValidations count="2">
    <dataValidation allowBlank="1" showInputMessage="1" showErrorMessage="1" sqref="E1" xr:uid="{9E1BC488-8814-4F8A-8DBE-742B3278AB71}"/>
    <dataValidation type="list" allowBlank="1" showInputMessage="1" showErrorMessage="1" sqref="E2:E46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2025-12-02T07:31:18Z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